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II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Ñ">#REF!</definedName>
    <definedName name="\P">#REF!</definedName>
    <definedName name="\q">#N/A</definedName>
    <definedName name="\S">#REF!</definedName>
    <definedName name="\T">#REF!</definedName>
    <definedName name="\T1">#REF!</definedName>
    <definedName name="\T2">'[6]BOP'!#REF!</definedName>
    <definedName name="\U">#REF!</definedName>
    <definedName name="\V">#REF!</definedName>
    <definedName name="\W">#REF!</definedName>
    <definedName name="\X">#REF!</definedName>
    <definedName name="\Z">#REF!</definedName>
    <definedName name="________BOP2">'[7]BoP'!#REF!</definedName>
    <definedName name="________RES2">'[7]RES'!#REF!</definedName>
    <definedName name="_______BOP2">'[8]BoP'!#REF!</definedName>
    <definedName name="_______END94">#REF!</definedName>
    <definedName name="_______RES2">'[8]RES'!#REF!</definedName>
    <definedName name="_______SUM2">#REF!</definedName>
    <definedName name="_______TAB1">#REF!</definedName>
    <definedName name="_______Tab19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WB2">#REF!</definedName>
    <definedName name="_______YR0110">'[6]Imp:DSA output'!$O$9:$R$464</definedName>
    <definedName name="_______YR89">'[6]Imp:DSA output'!$C$9:$C$464</definedName>
    <definedName name="_______YR90">'[6]Imp:DSA output'!$D$9:$D$464</definedName>
    <definedName name="_______YR91">'[6]Imp:DSA output'!$E$9:$E$464</definedName>
    <definedName name="_______YR92">'[6]Imp:DSA output'!$F$9:$F$464</definedName>
    <definedName name="_______YR93">'[6]Imp:DSA output'!$G$9:$G$464</definedName>
    <definedName name="_______YR94">'[6]Imp:DSA output'!$H$9:$H$464</definedName>
    <definedName name="_______YR95">'[6]Imp:DSA output'!$I$9:$I$464</definedName>
    <definedName name="______BOP2">'[7]BoP'!#REF!</definedName>
    <definedName name="______END94">#REF!</definedName>
    <definedName name="______RES2">'[7]RES'!#REF!</definedName>
    <definedName name="______SUM2">#REF!</definedName>
    <definedName name="______TAB1">#REF!</definedName>
    <definedName name="______Tab19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6">#REF!</definedName>
    <definedName name="______Tab27">#REF!</definedName>
    <definedName name="______Tab28">#REF!</definedName>
    <definedName name="______Tab29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WB2">#REF!</definedName>
    <definedName name="______YR0110">'[6]Imp:DSA output'!$O$9:$R$464</definedName>
    <definedName name="______YR89">'[6]Imp:DSA output'!$C$9:$C$464</definedName>
    <definedName name="______YR90">'[6]Imp:DSA output'!$D$9:$D$464</definedName>
    <definedName name="______YR91">'[6]Imp:DSA output'!$E$9:$E$464</definedName>
    <definedName name="______YR92">'[6]Imp:DSA output'!$F$9:$F$464</definedName>
    <definedName name="______YR93">'[6]Imp:DSA output'!$G$9:$G$464</definedName>
    <definedName name="______YR94">'[6]Imp:DSA output'!$H$9:$H$464</definedName>
    <definedName name="______YR95">'[6]Imp:DSA output'!$I$9:$I$464</definedName>
    <definedName name="_____END94">#REF!</definedName>
    <definedName name="_____SUM2">#REF!</definedName>
    <definedName name="_____TAB1">#REF!</definedName>
    <definedName name="_____Tab19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6">#REF!</definedName>
    <definedName name="_____Tab27">#REF!</definedName>
    <definedName name="_____Tab28">#REF!</definedName>
    <definedName name="_____Tab29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WB2">#REF!</definedName>
    <definedName name="_____YR0110">'[6]Imp:DSA output'!$O$9:$R$464</definedName>
    <definedName name="_____YR89">'[6]Imp:DSA output'!$C$9:$C$464</definedName>
    <definedName name="_____YR90">'[6]Imp:DSA output'!$D$9:$D$464</definedName>
    <definedName name="_____YR91">'[6]Imp:DSA output'!$E$9:$E$464</definedName>
    <definedName name="_____YR92">'[6]Imp:DSA output'!$F$9:$F$464</definedName>
    <definedName name="_____YR93">'[6]Imp:DSA output'!$G$9:$G$464</definedName>
    <definedName name="_____YR94">'[6]Imp:DSA output'!$H$9:$H$464</definedName>
    <definedName name="_____YR95">'[6]Imp:DSA output'!$I$9:$I$464</definedName>
    <definedName name="____BOP2">'[8]BoP'!#REF!</definedName>
    <definedName name="____END94">#REF!</definedName>
    <definedName name="____RES2">'[8]RES'!#REF!</definedName>
    <definedName name="____SUM2">#REF!</definedName>
    <definedName name="____TAB1">#REF!</definedName>
    <definedName name="____Tab19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WB2">#REF!</definedName>
    <definedName name="____YR0110">'[6]Imp:DSA output'!$O$9:$R$464</definedName>
    <definedName name="____YR89">'[6]Imp:DSA output'!$C$9:$C$464</definedName>
    <definedName name="____YR90">'[6]Imp:DSA output'!$D$9:$D$464</definedName>
    <definedName name="____YR91">'[6]Imp:DSA output'!$E$9:$E$464</definedName>
    <definedName name="____YR92">'[6]Imp:DSA output'!$F$9:$F$464</definedName>
    <definedName name="____YR93">'[6]Imp:DSA output'!$G$9:$G$464</definedName>
    <definedName name="____YR94">'[6]Imp:DSA output'!$H$9:$H$464</definedName>
    <definedName name="____YR95">'[6]Imp:DSA output'!$I$9:$I$464</definedName>
    <definedName name="___1r">#REF!</definedName>
    <definedName name="___2Macros_Import_.qbop">[9]![Macros Import].qbop</definedName>
    <definedName name="___3__123Graph_ACPI_ER_LOG" hidden="1">'[10]ER'!#REF!</definedName>
    <definedName name="___4__123Graph_BCPI_ER_LOG" hidden="1">'[10]ER'!#REF!</definedName>
    <definedName name="___5__123Graph_BIBA_IBRD" hidden="1">'[10]WB'!#REF!</definedName>
    <definedName name="___BOP2">'[8]BoP'!#REF!</definedName>
    <definedName name="___END94">#REF!</definedName>
    <definedName name="___RES2">'[8]RES'!#REF!</definedName>
    <definedName name="___SUM2">#REF!</definedName>
    <definedName name="___TAB1">#REF!</definedName>
    <definedName name="___Tab19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WB2">#REF!</definedName>
    <definedName name="___YR0110">'[6]Imp:DSA output'!$O$9:$R$464</definedName>
    <definedName name="___YR89">'[6]Imp:DSA output'!$C$9:$C$464</definedName>
    <definedName name="___YR90">'[6]Imp:DSA output'!$D$9:$D$464</definedName>
    <definedName name="___YR91">'[6]Imp:DSA output'!$E$9:$E$464</definedName>
    <definedName name="___YR92">'[6]Imp:DSA output'!$F$9:$F$464</definedName>
    <definedName name="___YR93">'[6]Imp:DSA output'!$G$9:$G$464</definedName>
    <definedName name="___YR94">'[6]Imp:DSA output'!$H$9:$H$464</definedName>
    <definedName name="___YR95">'[6]Imp:DSA output'!$I$9:$I$464</definedName>
    <definedName name="__10FA_L">#REF!</definedName>
    <definedName name="__11GAZ_LIABS">#REF!</definedName>
    <definedName name="__123Graph_AREER" localSheetId="0" hidden="1">'[10]ER'!#REF!</definedName>
    <definedName name="__123Graph_AREER" hidden="1">'[10]ER'!#REF!</definedName>
    <definedName name="__123Graph_B" hidden="1">'[11]PFMON'!$C$80:$C$160</definedName>
    <definedName name="__123Graph_BREER" localSheetId="0" hidden="1">'[10]ER'!#REF!</definedName>
    <definedName name="__123Graph_BREER" hidden="1">'[10]ER'!#REF!</definedName>
    <definedName name="__123Graph_C" hidden="1">'[11]PFMON'!#REF!</definedName>
    <definedName name="__123Graph_CREER" localSheetId="0" hidden="1">'[10]ER'!#REF!</definedName>
    <definedName name="__123Graph_CREER" hidden="1">'[10]ER'!#REF!</definedName>
    <definedName name="__123Graph_D" hidden="1">'[11]PFMON'!#REF!</definedName>
    <definedName name="__123Graph_E" hidden="1">'[11]PFMON'!#REF!</definedName>
    <definedName name="__123Graph_X" hidden="1">'[11]PFMON'!$B$80:$B$161</definedName>
    <definedName name="__12INT_RESERVES">#REF!</definedName>
    <definedName name="__1r">#REF!</definedName>
    <definedName name="__2Macros_Import_.qbop">[12]![Macros Import].qbop</definedName>
    <definedName name="__3__123Graph_ACPI_ER_LOG" hidden="1">'[10]ER'!#REF!</definedName>
    <definedName name="__4__123Graph_BCPI_ER_LOG" hidden="1">'[10]ER'!#REF!</definedName>
    <definedName name="__5__123Graph_BIBA_IBRD" hidden="1">'[10]WB'!#REF!</definedName>
    <definedName name="__6B.2_B.3">#REF!</definedName>
    <definedName name="__7B.4___5">#REF!</definedName>
    <definedName name="__8CONSOL_B2">#REF!</definedName>
    <definedName name="__9CONSOL_DEPOSITS">'[13]A 11'!#REF!</definedName>
    <definedName name="__BOP2">'[14]BoP'!#REF!</definedName>
    <definedName name="__END94">#REF!</definedName>
    <definedName name="__RES2">'[14]RES'!#REF!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'[6]Imp:DSA output'!$O$9:$R$464</definedName>
    <definedName name="__YR89">'[6]Imp:DSA output'!$C$9:$C$464</definedName>
    <definedName name="__YR90">'[6]Imp:DSA output'!$D$9:$D$464</definedName>
    <definedName name="__YR91">'[6]Imp:DSA output'!$E$9:$E$464</definedName>
    <definedName name="__YR92">'[6]Imp:DSA output'!$F$9:$F$464</definedName>
    <definedName name="__YR93">'[6]Imp:DSA output'!$G$9:$G$464</definedName>
    <definedName name="__YR94">'[6]Imp:DSA output'!$H$9:$H$464</definedName>
    <definedName name="__YR95">'[6]Imp:DSA output'!$I$9:$I$464</definedName>
    <definedName name="_1">#N/A</definedName>
    <definedName name="_10__123Graph_BIBA_IBRD" hidden="1">'[10]WB'!#REF!</definedName>
    <definedName name="_10FA_L">#REF!</definedName>
    <definedName name="_11GAZ_LIABS">#REF!</definedName>
    <definedName name="_12INT_RESERVES">#REF!</definedName>
    <definedName name="_13B.4___5">#REF!</definedName>
    <definedName name="_15Macros_Import_.qbop">[9]![Macros Import].qbop</definedName>
    <definedName name="_17CONSOL_B2">#REF!</definedName>
    <definedName name="_18CONSOL_DEPOSITS">'[15]A 11'!#REF!</definedName>
    <definedName name="_1IMPRESION">#REF!</definedName>
    <definedName name="_1r">#REF!</definedName>
    <definedName name="_2">#N/A</definedName>
    <definedName name="_22FA_L">#REF!</definedName>
    <definedName name="_23B.2_B.3">#REF!</definedName>
    <definedName name="_24Macros_Import_.qbop">[16]![Macros Import].qbop</definedName>
    <definedName name="_25__123Graph_ACPI_ER_LOG" hidden="1">'[17]ER'!#REF!</definedName>
    <definedName name="_26__123Graph_BCPI_ER_LOG" hidden="1">'[17]ER'!#REF!</definedName>
    <definedName name="_26GAZ_LIABS">#REF!</definedName>
    <definedName name="_27__123Graph_ACPI_ER_LOG" hidden="1">'[10]ER'!#REF!</definedName>
    <definedName name="_27__123Graph_BIBA_IBRD" hidden="1">'[17]WB'!#REF!</definedName>
    <definedName name="_28B.2_B.3">#REF!</definedName>
    <definedName name="_29B.4___5">#REF!</definedName>
    <definedName name="_2IMPRESION">#REF!</definedName>
    <definedName name="_2Macros_Import_.qbop">[18]![Macros Import].qbop</definedName>
    <definedName name="_3">#N/A</definedName>
    <definedName name="_3__123Graph_ACPI_ER_LOG" localSheetId="0" hidden="1">'[10]ER'!#REF!</definedName>
    <definedName name="_3__123Graph_ACPI_ER_LOG" hidden="1">'[10]ER'!#REF!</definedName>
    <definedName name="_30CONSOL_B2">#REF!</definedName>
    <definedName name="_30INT_RESERVES">#REF!</definedName>
    <definedName name="_31CONSOL_DEPOSITS">'[19]A 11'!#REF!</definedName>
    <definedName name="_32FA_L">#REF!</definedName>
    <definedName name="_33GAZ_LIABS">#REF!</definedName>
    <definedName name="_34INT_RESERVES">#REF!</definedName>
    <definedName name="_36B.4___5">#REF!</definedName>
    <definedName name="_39__123Graph_BCPI_ER_LOG" hidden="1">'[10]ER'!#REF!</definedName>
    <definedName name="_4">#N/A</definedName>
    <definedName name="_4__123Graph_BCPI_ER_LOG" localSheetId="0" hidden="1">'[10]ER'!#REF!</definedName>
    <definedName name="_4__123Graph_BCPI_ER_LOG" hidden="1">'[10]ER'!#REF!</definedName>
    <definedName name="_49CONSOL_B2">#REF!</definedName>
    <definedName name="_5">#N/A</definedName>
    <definedName name="_5__123Graph_BIBA_IBRD" localSheetId="0" hidden="1">'[10]WB'!#REF!</definedName>
    <definedName name="_5__123Graph_BIBA_IBRD" hidden="1">'[10]WB'!#REF!</definedName>
    <definedName name="_51__123Graph_BIBA_IBRD" hidden="1">'[10]WB'!#REF!</definedName>
    <definedName name="_52B.2_B.3">#REF!</definedName>
    <definedName name="_53B.4___5">#REF!</definedName>
    <definedName name="_54CONSOL_B2">#REF!</definedName>
    <definedName name="_55CONSOL_DEPOSITS">'[15]A 11'!#REF!</definedName>
    <definedName name="_6">#N/A</definedName>
    <definedName name="_68CONSOL_DEPOSITS">'[15]A 11'!#REF!</definedName>
    <definedName name="_68FA_L">#REF!</definedName>
    <definedName name="_69FA_L">#REF!</definedName>
    <definedName name="_6B.2_B.3">#REF!</definedName>
    <definedName name="_7">#N/A</definedName>
    <definedName name="_70GAZ_LIABS">#REF!</definedName>
    <definedName name="_71INT_RESERVES">#REF!</definedName>
    <definedName name="_7B.4___5">#REF!</definedName>
    <definedName name="_7Macros_Import_.qbop">[9]![Macros Import].qbop</definedName>
    <definedName name="_8">#N/A</definedName>
    <definedName name="_8__123Graph_ACPI_ER_LOG" hidden="1">'[10]ER'!#REF!</definedName>
    <definedName name="_81GAZ_LIABS">#REF!</definedName>
    <definedName name="_8CONSOL_B2">#REF!</definedName>
    <definedName name="_9__123Graph_BCPI_ER_LOG" hidden="1">'[10]ER'!#REF!</definedName>
    <definedName name="_94INT_RESERVES">#REF!</definedName>
    <definedName name="_9B.2_B.3">#REF!</definedName>
    <definedName name="_9CONSOL_DEPOSITS">'[20]A 11'!#REF!</definedName>
    <definedName name="_BOP2">'[21]BoP'!#REF!</definedName>
    <definedName name="_D">#REF!</definedName>
    <definedName name="_END94">#REF!</definedName>
    <definedName name="_Order1" hidden="1">0</definedName>
    <definedName name="_Order2" hidden="1">0</definedName>
    <definedName name="_P">#REF!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ES2">'[21]RES'!#REF!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'[6]Imp:DSA output'!$O$9:$R$464</definedName>
    <definedName name="_YR89">'[6]Imp:DSA output'!$C$9:$C$464</definedName>
    <definedName name="_YR90">'[6]Imp:DSA output'!$D$9:$D$464</definedName>
    <definedName name="_YR91">'[6]Imp:DSA output'!$E$9:$E$464</definedName>
    <definedName name="_YR92">'[6]Imp:DSA output'!$F$9:$F$464</definedName>
    <definedName name="_YR93">'[6]Imp:DSA output'!$G$9:$G$464</definedName>
    <definedName name="_YR94">'[6]Imp:DSA output'!$H$9:$H$464</definedName>
    <definedName name="_YR95">'[6]Imp:DSA output'!$I$9:$I$464</definedName>
    <definedName name="_Z">'[6]Imp'!#REF!</definedName>
    <definedName name="A">[22]![Macros Import].qbop</definedName>
    <definedName name="A_impresión_IM">'[23]ponder a y p '!$A$1:$N$50</definedName>
    <definedName name="AAA">#REF!</definedName>
    <definedName name="ACTIVATE">#REF!</definedName>
    <definedName name="ALL">'[6]Imp:DSA output'!$C$9:$R$464</definedName>
    <definedName name="ANEXO2">'[24]BCP'!#REF!</definedName>
    <definedName name="ANEXO3">#N/A</definedName>
    <definedName name="ANEXO4">#N/A</definedName>
    <definedName name="ANEXO5">#N/A</definedName>
    <definedName name="ANEXO6">#N/A</definedName>
    <definedName name="_xlnm.Print_Area" localSheetId="0">'III.5'!$A$1:$P$290</definedName>
    <definedName name="AREACONSTRUCCIO">#REF!</definedName>
    <definedName name="ASO">#REF!</definedName>
    <definedName name="atrade">[9]!atrade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CH">#REF!</definedName>
    <definedName name="BCH_10G">#REF!</definedName>
    <definedName name="BCH_10R">#REF!</definedName>
    <definedName name="Bcos_Com_20G">#REF!</definedName>
    <definedName name="Bcos_Com20R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D_DF1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'[25]Q6'!$E$28:$AH$28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LETIN">'[24]BCP'!#REF!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'[25]Q6'!$E$26:$AH$26</definedName>
    <definedName name="BXS">#REF!</definedName>
    <definedName name="C.2">#REF!</definedName>
    <definedName name="calcNGS_NGDP">#N/A</definedName>
    <definedName name="CAMARON">#REF!</definedName>
    <definedName name="CCC">#REF!</definedName>
    <definedName name="CEMENTO">#REF!</definedName>
    <definedName name="CHK5.1">#REF!</definedName>
    <definedName name="cirr">#REF!</definedName>
    <definedName name="CMD">'[24]BCP'!#REF!</definedName>
    <definedName name="COM">#REF!</definedName>
    <definedName name="CONSOL">#REF!</definedName>
    <definedName name="CONSOLC2">#REF!</definedName>
    <definedName name="copystart">#REF!</definedName>
    <definedName name="Copytodebt">'[6]in-out'!#REF!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CREDITOBCH">#REF!</definedName>
    <definedName name="CREDITORSB">#REF!</definedName>
    <definedName name="CUENTASMON">'[24]BCP'!#REF!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ES">#REF!</definedName>
    <definedName name="DG">#REF!</definedName>
    <definedName name="DG_S">#REF!</definedName>
    <definedName name="DGproj">#N/A</definedName>
    <definedName name="Discount_IDA">'[26]NPV'!$B$28</definedName>
    <definedName name="Discount_NC">'[26]NPV'!#REF!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ISION">'[24]BCP'!#REF!</definedName>
    <definedName name="empty">#REF!</definedName>
    <definedName name="ENDA">#N/A</definedName>
    <definedName name="ESAF_QUAR_GDP">#REF!</definedName>
    <definedName name="esafr">#REF!</definedName>
    <definedName name="ExitWRS">'[27]Main'!$AB$25</definedName>
    <definedName name="FFNN">#REF!</definedName>
    <definedName name="Fisc">#REF!</definedName>
    <definedName name="FMI">'[24]BCP'!#REF!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L_Z">#REF!</definedName>
    <definedName name="Grace_IDA">'[26]NPV'!$B$25</definedName>
    <definedName name="Grace_NC">'[26]NPV'!#REF!</definedName>
    <definedName name="HEADING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DICEPRODUCCIO">#REF!</definedName>
    <definedName name="INFOGER">'[24]BCP'!#REF!</definedName>
    <definedName name="INGRESOS">#REF!</definedName>
    <definedName name="INPUT_2">'[8]Input'!#REF!</definedName>
    <definedName name="INPUT_4">'[8]Input'!#REF!</definedName>
    <definedName name="Interest_IDA">'[26]NPV'!$B$27</definedName>
    <definedName name="Interest_NC">'[26]NPV'!#REF!</definedName>
    <definedName name="InterestRate">#REF!</definedName>
    <definedName name="IPC">'[28]ipc'!#REF!</definedName>
    <definedName name="l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'[26]NPV'!$B$26</definedName>
    <definedName name="Maturity_NC">'[26]NPV'!#REF!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[9]!mflowsa</definedName>
    <definedName name="mflowsq">[9]!mflowsq</definedName>
    <definedName name="MIDDLE">#REF!</definedName>
    <definedName name="MISC4">'[8]OUTPUT'!#REF!</definedName>
    <definedName name="MN">'[24]BCP'!#REF!</definedName>
    <definedName name="MNP">'[24]BCP'!#REF!</definedName>
    <definedName name="MPETROLEO">#REF!</definedName>
    <definedName name="mstocksa">[9]!mstocksa</definedName>
    <definedName name="mstocksq">[9]!mstocksq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BlankRow">'[29]QEDS'!$11:$11</definedName>
    <definedName name="nmColumnHeader">'[29]QEDS'!$2:$2</definedName>
    <definedName name="nmData">'[29]QEDS'!$B$3:$F$9</definedName>
    <definedName name="NMG_RG">#N/A</definedName>
    <definedName name="nmIndexTable">'[29]QEDS'!$13:$13</definedName>
    <definedName name="nmReportFooter">'[29]QEDS'!$10:$10</definedName>
    <definedName name="nmReportHeader">'[29]QEDS'!$1:$1</definedName>
    <definedName name="nmRowHeader">'[29]QEDS'!$A$3:$A$9</definedName>
    <definedName name="nmScale">'[29]QEDS'!$12:$12</definedName>
    <definedName name="NNN">#REF!</definedName>
    <definedName name="NOTA_EXPLICATIV">#REF!</definedName>
    <definedName name="Notes">'[30]UPLOAD'!#REF!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Otr_Inst_Banc_40G">#REF!</definedName>
    <definedName name="Pan_Bancario_50G">#REF!</definedName>
    <definedName name="Pan_Monet_30G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">#REF!</definedName>
    <definedName name="PFP">#REF!</definedName>
    <definedName name="pfp_table1">#REF!</definedName>
    <definedName name="PK">#REF!</definedName>
    <definedName name="PLATA">#REF!</definedName>
    <definedName name="POLLO">#REF!</definedName>
    <definedName name="PPPWGT">#N/A</definedName>
    <definedName name="PRECIOCIFBANANO">#REF!</definedName>
    <definedName name="PRICE">#REF!</definedName>
    <definedName name="PRICETAB">#REF!</definedName>
    <definedName name="PRINTMACRO">#REF!</definedName>
    <definedName name="PrintThis_Links">'[27]Links'!$A$1:$F$33</definedName>
    <definedName name="PRMONTH">#REF!</definedName>
    <definedName name="prn">'[26]FSUOUT'!$B$2:$V$32</definedName>
    <definedName name="Prog1998">'[31]2003'!#REF!</definedName>
    <definedName name="PRYEAR">#REF!</definedName>
    <definedName name="Q_5">#REF!</definedName>
    <definedName name="Q_6">#REF!</definedName>
    <definedName name="Q_7">#REF!</definedName>
    <definedName name="QFISCAL">'[32]Quarterly Raw Data'!#REF!</definedName>
    <definedName name="qqq" localSheetId="0" hidden="1">{#N/A,#N/A,FALSE,"EXTRABUDGT"}</definedName>
    <definedName name="qqq" hidden="1">{#N/A,#N/A,FALSE,"EXTRABUDGT"}</definedName>
    <definedName name="QTAB7">'[32]Quarterly MacroFlow'!#REF!</definedName>
    <definedName name="QTAB7A">'[32]Quarterly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SERVAS">#REF!</definedName>
    <definedName name="RESUMEN">#REF!</definedName>
    <definedName name="right">#REF!</definedName>
    <definedName name="RIN">#REF!</definedName>
    <definedName name="rindex">#REF!</definedName>
    <definedName name="rngErrorSort">'[27]ErrCheck'!$A$4</definedName>
    <definedName name="rngLastSave">'[27]Main'!$G$19</definedName>
    <definedName name="rngLastSent">'[27]Main'!$G$18</definedName>
    <definedName name="rngLastUpdate">'[27]Links'!$D$2</definedName>
    <definedName name="rngNeedsUpdate">'[27]Links'!$E$2</definedName>
    <definedName name="rngQuestChecked">'[27]ErrCheck'!$A$3</definedName>
    <definedName name="Rows_Table">#REF!</definedName>
    <definedName name="RSB">#REF!</definedName>
    <definedName name="RSB_AHAP_40R">#REF!</definedName>
    <definedName name="RSB_Bcos_Des_40R">#REF!</definedName>
    <definedName name="RSB_SOCFIN_40R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PN">#N/A</definedName>
    <definedName name="START">#REF!</definedName>
    <definedName name="STFQTAB">#REF!</definedName>
    <definedName name="STOP">#REF!</definedName>
    <definedName name="SUM">'[10]BoP'!$E$313:$BE$365</definedName>
    <definedName name="Tab25a">#REF!</definedName>
    <definedName name="Tab25b">#REF!</definedName>
    <definedName name="Table__47">'[33]RED47'!$A$1:$I$53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sas_Interes_06R">'[34]A'!$A$1:$T$54</definedName>
    <definedName name="tblChecks">'[27]ErrCheck'!$A$3:$E$5</definedName>
    <definedName name="tblLinks">'[27]Links'!$A$4:$F$33</definedName>
    <definedName name="TELAS">#REF!</definedName>
    <definedName name="Template_Table">#REF!</definedName>
    <definedName name="TIPOCAMBIO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'[25]Q5'!$E$23:$AH$23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'[35]BCC'!$A$1:$N$821,'[35]BCC'!$A$822:$N$1624</definedName>
    <definedName name="Trade">#REF!</definedName>
    <definedName name="TRADE3">'[8]Trade'!#REF!</definedName>
    <definedName name="TRIGO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IAAEREA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BANANO">#REF!</definedName>
    <definedName name="XCAFE">#REF!</definedName>
    <definedName name="XGS">#REF!</definedName>
    <definedName name="XMENSUALES">#REF!</definedName>
    <definedName name="xxWRS_1">#REF!</definedName>
    <definedName name="xxWRS_2">#REF!</definedName>
    <definedName name="xxWRS_3">#REF!</definedName>
    <definedName name="xxWRS_4">'[26]Q5'!$A$1:$A$104</definedName>
    <definedName name="xxWRS_5">'[26]Q6'!$A$1:$A$160</definedName>
    <definedName name="xxWRS_6">'[26]Q7'!$A$1:$A$59</definedName>
    <definedName name="xxWRS_7">'[26]Q5'!$A$1:$A$109</definedName>
    <definedName name="xxWRS_8">'[26]Q6'!$A$1:$A$162</definedName>
    <definedName name="xxWRS_9">'[26]Q7'!$A$1:$A$61</definedName>
    <definedName name="XXX1">#REF!</definedName>
    <definedName name="ycirr">#REF!</definedName>
    <definedName name="Year">#REF!</definedName>
    <definedName name="Years">#REF!</definedName>
    <definedName name="yenr">#REF!</definedName>
    <definedName name="YRB">'[6]Imp:DSA output'!$B$9:$B$464</definedName>
    <definedName name="YRHIDE">'[6]Imp:DSA output'!$C$9:$G$464</definedName>
    <definedName name="YRPOST">'[6]Imp:DSA output'!$M$9:$IH$9</definedName>
    <definedName name="YRPRE">'[6]Imp:DSA output'!$B$9:$F$464</definedName>
    <definedName name="YRTITLES">'[6]Imp:DSA output'!$A$1</definedName>
    <definedName name="YRX">'[6]Imp:DSA output'!$S$9:$IG$464</definedName>
    <definedName name="Z">'[6]Imp'!#REF!</definedName>
  </definedNames>
  <calcPr fullCalcOnLoad="1"/>
</workbook>
</file>

<file path=xl/sharedStrings.xml><?xml version="1.0" encoding="utf-8"?>
<sst xmlns="http://schemas.openxmlformats.org/spreadsheetml/2006/main" count="319" uniqueCount="51">
  <si>
    <t>CUADRO III.5</t>
  </si>
  <si>
    <r>
      <t xml:space="preserve">ENCAJE BANCARIO REQUERIDO Y EFECTIVO POR MONEDAS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>/</t>
    </r>
  </si>
  <si>
    <t>Saldos en millones de córdobas y dólares americanos</t>
  </si>
  <si>
    <t>Año/Mes</t>
  </si>
  <si>
    <t xml:space="preserve">MN </t>
  </si>
  <si>
    <t xml:space="preserve">ME </t>
  </si>
  <si>
    <t>Obligaciones sujetas a encaje</t>
  </si>
  <si>
    <t>Encaje requerido</t>
  </si>
  <si>
    <t>Encaje efectivo</t>
  </si>
  <si>
    <t>Encaje excedente/faltante</t>
  </si>
  <si>
    <t>Absoluto</t>
  </si>
  <si>
    <t>Tasa</t>
  </si>
  <si>
    <t>(1)</t>
  </si>
  <si>
    <t>(2)</t>
  </si>
  <si>
    <t>(3)=2/1</t>
  </si>
  <si>
    <t>(4)</t>
  </si>
  <si>
    <t>(5)= 4/1</t>
  </si>
  <si>
    <t>(6)= 4-2</t>
  </si>
  <si>
    <t>(7)=5-3</t>
  </si>
  <si>
    <t>(8)</t>
  </si>
  <si>
    <t>(9)</t>
  </si>
  <si>
    <t>(10)=9/8</t>
  </si>
  <si>
    <t>(11)</t>
  </si>
  <si>
    <t>(12)=11/8</t>
  </si>
  <si>
    <t>(13)=(11-9)</t>
  </si>
  <si>
    <t>(14)=12-10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</si>
  <si>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</si>
  <si>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</si>
  <si>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</si>
  <si>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</si>
  <si>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</si>
  <si>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</si>
  <si>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</si>
  <si>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</si>
  <si>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</si>
  <si>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</si>
  <si>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</si>
  <si>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</si>
  <si>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Oct </t>
  </si>
  <si>
    <t>Dec</t>
  </si>
  <si>
    <t xml:space="preserve">1/  Analiza el cumplimiento de los requerimientos  de encaje bancario mediante la comparación entre el encaje legalmente requerido y el efectivamente mantenido por las </t>
  </si>
  <si>
    <t xml:space="preserve">     entidades financieras sujetas a encaje.</t>
  </si>
  <si>
    <t>Notas:</t>
  </si>
  <si>
    <t xml:space="preserve">a.   Requerimiento del encaje legal diario 12% moneda nacional y moneda extranjera, a partir del 04 de abril 2011. </t>
  </si>
  <si>
    <t xml:space="preserve">      Requerimiento del encaje legal diario 10%  moneda nacional y moneda extrajera, a partir del 18 de junio 2018.</t>
  </si>
  <si>
    <t xml:space="preserve">     El promedio de la tasa requerida varia debido al programa de liberación de encaje en moneda nacional para el financiamiento de la actividad economica</t>
  </si>
  <si>
    <t xml:space="preserve">     aprobado por resolución CD-BCN-XXIX-2-20 de junio 2020.</t>
  </si>
  <si>
    <t>b.  El cuadro representa la tasa de encaje en moneda nacional y extranjera calculado en base al requerimiento diario.</t>
  </si>
  <si>
    <t>c. Para obtener información sobre la medición de encaje catorcenal calculado en base al requerimiento del 15%, favor ingresar al siguiente link:</t>
  </si>
  <si>
    <t>http://www.bcn.gob.ni/estadisticas/monetario_financiero/monetario/monetario_mensual/index.php</t>
  </si>
  <si>
    <t xml:space="preserve">Cuadro IV-11. Otras sociedades de depósitos: encaje en el Banco Central de Nicaragua. </t>
  </si>
</sst>
</file>

<file path=xl/styles.xml><?xml version="1.0" encoding="utf-8"?>
<styleSheet xmlns="http://schemas.openxmlformats.org/spreadsheetml/2006/main">
  <numFmts count="13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#,##0.0"/>
    <numFmt numFmtId="165" formatCode="_ * #,##0.00_ ;_ * \-#,##0.00_ ;_ * &quot;-&quot;??_ ;_ @_ "/>
    <numFmt numFmtId="166" formatCode="#,##0.0_);\(#,##0.0\)"/>
    <numFmt numFmtId="167" formatCode="#,##0.0000"/>
    <numFmt numFmtId="168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Garamond"/>
      <family val="1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name val="Times New Roman"/>
      <family val="1"/>
    </font>
    <font>
      <sz val="10"/>
      <name val="Arial Black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9" fillId="0" borderId="0" xfId="56" applyFont="1">
      <alignment/>
      <protection/>
    </xf>
    <xf numFmtId="0" fontId="19" fillId="0" borderId="0" xfId="56" applyFont="1" applyFill="1" applyAlignment="1">
      <alignment horizontal="right"/>
      <protection/>
    </xf>
    <xf numFmtId="0" fontId="19" fillId="0" borderId="0" xfId="56" applyFont="1" applyAlignment="1">
      <alignment horizontal="center"/>
      <protection/>
    </xf>
    <xf numFmtId="0" fontId="19" fillId="0" borderId="10" xfId="56" applyFont="1" applyBorder="1" applyAlignment="1">
      <alignment horizontal="center"/>
      <protection/>
    </xf>
    <xf numFmtId="0" fontId="19" fillId="0" borderId="11" xfId="56" applyFont="1" applyBorder="1" applyAlignment="1">
      <alignment horizontal="center"/>
      <protection/>
    </xf>
    <xf numFmtId="0" fontId="19" fillId="0" borderId="12" xfId="56" applyFont="1" applyBorder="1" applyAlignment="1">
      <alignment horizontal="center"/>
      <protection/>
    </xf>
    <xf numFmtId="0" fontId="19" fillId="0" borderId="13" xfId="56" applyFont="1" applyBorder="1" applyAlignment="1">
      <alignment horizontal="center"/>
      <protection/>
    </xf>
    <xf numFmtId="0" fontId="19" fillId="0" borderId="14" xfId="56" applyFont="1" applyBorder="1" applyAlignment="1">
      <alignment horizontal="center"/>
      <protection/>
    </xf>
    <xf numFmtId="0" fontId="19" fillId="0" borderId="15" xfId="56" applyFont="1" applyBorder="1" applyAlignment="1">
      <alignment horizontal="center"/>
      <protection/>
    </xf>
    <xf numFmtId="0" fontId="19" fillId="0" borderId="16" xfId="56" applyFont="1" applyBorder="1" applyAlignment="1">
      <alignment horizontal="center"/>
      <protection/>
    </xf>
    <xf numFmtId="0" fontId="19" fillId="0" borderId="17" xfId="56" applyFont="1" applyBorder="1" applyAlignment="1">
      <alignment horizontal="center"/>
      <protection/>
    </xf>
    <xf numFmtId="0" fontId="19" fillId="0" borderId="12" xfId="56" applyFont="1" applyBorder="1" applyAlignment="1">
      <alignment horizontal="center" wrapText="1"/>
      <protection/>
    </xf>
    <xf numFmtId="0" fontId="19" fillId="0" borderId="18" xfId="56" applyFont="1" applyBorder="1" applyAlignment="1">
      <alignment horizontal="center"/>
      <protection/>
    </xf>
    <xf numFmtId="0" fontId="19" fillId="0" borderId="19" xfId="56" applyFont="1" applyBorder="1" applyAlignment="1">
      <alignment horizontal="center" wrapText="1"/>
      <protection/>
    </xf>
    <xf numFmtId="0" fontId="19" fillId="0" borderId="15" xfId="56" applyFont="1" applyBorder="1" applyAlignment="1">
      <alignment horizontal="center" wrapText="1"/>
      <protection/>
    </xf>
    <xf numFmtId="0" fontId="19" fillId="0" borderId="20" xfId="56" applyFont="1" applyBorder="1" applyAlignment="1">
      <alignment horizontal="center" wrapText="1"/>
      <protection/>
    </xf>
    <xf numFmtId="0" fontId="19" fillId="0" borderId="21" xfId="56" applyFont="1" applyBorder="1" applyAlignment="1">
      <alignment horizontal="center"/>
      <protection/>
    </xf>
    <xf numFmtId="0" fontId="19" fillId="0" borderId="22" xfId="56" applyFont="1" applyBorder="1" applyAlignment="1">
      <alignment horizontal="center" wrapText="1"/>
      <protection/>
    </xf>
    <xf numFmtId="0" fontId="19" fillId="0" borderId="18" xfId="56" applyFont="1" applyBorder="1" applyAlignment="1">
      <alignment horizontal="center"/>
      <protection/>
    </xf>
    <xf numFmtId="0" fontId="19" fillId="0" borderId="18" xfId="56" applyFont="1" applyFill="1" applyBorder="1" applyAlignment="1">
      <alignment horizontal="center"/>
      <protection/>
    </xf>
    <xf numFmtId="0" fontId="19" fillId="0" borderId="21" xfId="56" applyFont="1" applyBorder="1" applyAlignment="1">
      <alignment horizontal="center" wrapText="1"/>
      <protection/>
    </xf>
    <xf numFmtId="0" fontId="19" fillId="0" borderId="0" xfId="56" applyFont="1" applyAlignment="1">
      <alignment horizontal="center"/>
      <protection/>
    </xf>
    <xf numFmtId="0" fontId="19" fillId="0" borderId="23" xfId="56" applyFont="1" applyBorder="1" applyAlignment="1">
      <alignment horizontal="center"/>
      <protection/>
    </xf>
    <xf numFmtId="0" fontId="19" fillId="0" borderId="22" xfId="56" applyFont="1" applyBorder="1" applyAlignment="1">
      <alignment horizontal="center"/>
      <protection/>
    </xf>
    <xf numFmtId="0" fontId="21" fillId="0" borderId="15" xfId="56" applyFont="1" applyBorder="1" applyAlignment="1" quotePrefix="1">
      <alignment horizontal="center"/>
      <protection/>
    </xf>
    <xf numFmtId="0" fontId="21" fillId="0" borderId="18" xfId="56" applyFont="1" applyBorder="1" applyAlignment="1" quotePrefix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11" xfId="56" applyFont="1" applyBorder="1" applyAlignment="1" quotePrefix="1">
      <alignment horizontal="right"/>
      <protection/>
    </xf>
    <xf numFmtId="17" fontId="19" fillId="0" borderId="12" xfId="56" applyNumberFormat="1" applyFont="1" applyBorder="1">
      <alignment/>
      <protection/>
    </xf>
    <xf numFmtId="164" fontId="21" fillId="0" borderId="16" xfId="56" applyNumberFormat="1" applyFont="1" applyBorder="1">
      <alignment/>
      <protection/>
    </xf>
    <xf numFmtId="164" fontId="21" fillId="0" borderId="0" xfId="56" applyNumberFormat="1" applyFont="1" applyBorder="1">
      <alignment/>
      <protection/>
    </xf>
    <xf numFmtId="4" fontId="21" fillId="0" borderId="0" xfId="56" applyNumberFormat="1" applyFont="1" applyBorder="1">
      <alignment/>
      <protection/>
    </xf>
    <xf numFmtId="4" fontId="21" fillId="0" borderId="17" xfId="56" applyNumberFormat="1" applyFont="1" applyBorder="1">
      <alignment/>
      <protection/>
    </xf>
    <xf numFmtId="0" fontId="22" fillId="0" borderId="16" xfId="56" applyFont="1" applyBorder="1" applyAlignment="1" quotePrefix="1">
      <alignment horizontal="center" vertical="center"/>
      <protection/>
    </xf>
    <xf numFmtId="17" fontId="19" fillId="0" borderId="17" xfId="56" applyNumberFormat="1" applyFont="1" applyBorder="1">
      <alignment/>
      <protection/>
    </xf>
    <xf numFmtId="0" fontId="19" fillId="0" borderId="0" xfId="56" applyFont="1" applyBorder="1">
      <alignment/>
      <protection/>
    </xf>
    <xf numFmtId="166" fontId="24" fillId="0" borderId="0" xfId="51" applyNumberFormat="1" applyFont="1" applyFill="1" applyBorder="1" applyAlignment="1">
      <alignment horizontal="center"/>
    </xf>
    <xf numFmtId="0" fontId="19" fillId="0" borderId="0" xfId="56" applyFont="1" applyFill="1">
      <alignment/>
      <protection/>
    </xf>
    <xf numFmtId="166" fontId="24" fillId="0" borderId="0" xfId="55" applyNumberFormat="1" applyFont="1" applyFill="1" applyBorder="1" applyAlignment="1">
      <alignment horizontal="center"/>
      <protection/>
    </xf>
    <xf numFmtId="0" fontId="22" fillId="0" borderId="16" xfId="56" applyFont="1" applyFill="1" applyBorder="1" applyAlignment="1" quotePrefix="1">
      <alignment horizontal="center" vertical="center"/>
      <protection/>
    </xf>
    <xf numFmtId="17" fontId="19" fillId="0" borderId="0" xfId="56" applyNumberFormat="1" applyFont="1" applyBorder="1">
      <alignment/>
      <protection/>
    </xf>
    <xf numFmtId="0" fontId="22" fillId="0" borderId="23" xfId="56" applyFont="1" applyFill="1" applyBorder="1" applyAlignment="1" quotePrefix="1">
      <alignment horizontal="center" vertical="center"/>
      <protection/>
    </xf>
    <xf numFmtId="17" fontId="19" fillId="0" borderId="22" xfId="56" applyNumberFormat="1" applyFont="1" applyBorder="1">
      <alignment/>
      <protection/>
    </xf>
    <xf numFmtId="0" fontId="19" fillId="0" borderId="23" xfId="56" applyFont="1" applyBorder="1">
      <alignment/>
      <protection/>
    </xf>
    <xf numFmtId="167" fontId="19" fillId="0" borderId="10" xfId="56" applyNumberFormat="1" applyFont="1" applyBorder="1">
      <alignment/>
      <protection/>
    </xf>
    <xf numFmtId="0" fontId="19" fillId="0" borderId="10" xfId="56" applyFont="1" applyBorder="1">
      <alignment/>
      <protection/>
    </xf>
    <xf numFmtId="0" fontId="25" fillId="0" borderId="0" xfId="55" applyFont="1">
      <alignment/>
      <protection/>
    </xf>
    <xf numFmtId="0" fontId="23" fillId="0" borderId="0" xfId="55" applyFont="1">
      <alignment/>
      <protection/>
    </xf>
    <xf numFmtId="0" fontId="19" fillId="0" borderId="13" xfId="56" applyFont="1" applyBorder="1">
      <alignment/>
      <protection/>
    </xf>
    <xf numFmtId="0" fontId="26" fillId="0" borderId="0" xfId="56" applyFont="1">
      <alignment/>
      <protection/>
    </xf>
    <xf numFmtId="0" fontId="28" fillId="0" borderId="0" xfId="46" applyFont="1" applyAlignment="1" applyProtection="1">
      <alignment/>
      <protection/>
    </xf>
    <xf numFmtId="168" fontId="19" fillId="0" borderId="0" xfId="56" applyNumberFormat="1" applyFont="1">
      <alignment/>
      <protection/>
    </xf>
    <xf numFmtId="168" fontId="19" fillId="0" borderId="0" xfId="56" applyNumberFormat="1" applyFont="1" applyAlignment="1">
      <alignment/>
      <protection/>
    </xf>
    <xf numFmtId="168" fontId="24" fillId="0" borderId="0" xfId="51" applyNumberFormat="1" applyFont="1" applyFill="1" applyBorder="1" applyAlignment="1">
      <alignment horizontal="center"/>
    </xf>
    <xf numFmtId="168" fontId="19" fillId="0" borderId="0" xfId="56" applyNumberFormat="1" applyFont="1" applyFill="1">
      <alignment/>
      <protection/>
    </xf>
    <xf numFmtId="0" fontId="29" fillId="0" borderId="0" xfId="56" applyFont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6" xfId="55"/>
    <cellStyle name="Normal_CMCA - EMF Armonizadas para Centro América y RD (Spanish) v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0</xdr:row>
      <xdr:rowOff>19050</xdr:rowOff>
    </xdr:from>
    <xdr:to>
      <xdr:col>10</xdr:col>
      <xdr:colOff>904875</xdr:colOff>
      <xdr:row>4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781300" y="19050"/>
          <a:ext cx="3838575" cy="704850"/>
          <a:chOff x="1161" y="14527"/>
          <a:chExt cx="9360" cy="2010"/>
        </a:xfrm>
        <a:solidFill>
          <a:srgbClr val="FFFFFF"/>
        </a:solidFill>
      </xdr:grpSpPr>
      <xdr:pic>
        <xdr:nvPicPr>
          <xdr:cNvPr id="2" name="Picture 2" descr="pie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912" y="14527"/>
            <a:ext cx="7710" cy="20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ncabezado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69638" t="61616" r="6878" b="23596"/>
          <a:stretch>
            <a:fillRect/>
          </a:stretch>
        </xdr:blipFill>
        <xdr:spPr>
          <a:xfrm>
            <a:off x="9307" y="15097"/>
            <a:ext cx="1214" cy="10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encabezado"/>
          <xdr:cNvPicPr preferRelativeResize="1">
            <a:picLocks noChangeAspect="1"/>
          </xdr:cNvPicPr>
        </xdr:nvPicPr>
        <xdr:blipFill>
          <a:blip r:embed="rId2"/>
          <a:srcRect t="2464" r="82591" b="80282"/>
          <a:stretch>
            <a:fillRect/>
          </a:stretch>
        </xdr:blipFill>
        <xdr:spPr>
          <a:xfrm>
            <a:off x="1161" y="15097"/>
            <a:ext cx="901" cy="12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DVM\Configuraci&#243;n%20local\Archivos%20temporales%20de%20Internet\OLK30\cuadro%20#11%20%202001-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DD\GEO\BOP\GeoBo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respaldo%20Henry%20Rodriguez\Resto%20del%20Sistema%20Bancario\Implementacion%20del%20MEMF\Oferta%20Monetaria\analisis%20pafi%20junio%202007%20y%20gr&#225;ficos%20comparado%20con%20el%20MEMF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WIN\TEMP\MFLOW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JMATZ\My%20Local%20Documents\EXCEL\Guyana\2003%20Mission\Final\Other%20Depository%20Corporations%20Balanc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LABREGO\My%20Local%20Documents\Ecuador\ecubopLate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JMATZ\My%20Local%20Documents\EXCEL\Guyana\2003%20Mission\Final\Other%20Depository%20Corporations%20Balanc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WIN\TEMP\MFLOW9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DATA\DD\GEO\BOP\Geo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WIN\TEMP\MFLOW9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Documents%20and%20Settings\JMATZ\My%20Local%20Documents\EXCEL\Guyana\2003%20Mission\Final\Other%20Depository%20Corporations%20Ba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DVM\Configuraci&#243;n%20local\Archivos%20temporales%20de%20Internet\OLK30\cuadro%20#11%20%2005%20%20DICIEMBRE%20%20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AI\SIMS\Workfiles\Guyana\MB\IMD\2003%20Mission\Final\Other%20Depository%20Corporations%20Bala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WIN\TEMP\MFLOW9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_pf\mis%20document\documentos%20de%20trabajo\ARCHIVOS%20DE%20TRABAJO%20DE%20%20EXCEL\SEMANALES\TASAINT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a\AppData\Local\Temp\DATA\F1\SRF\Paraguay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Geo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mcd\system\WRS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ARCHIVOS%20VARIOS%20IPC\BOLETIN\BOLETIN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atz\My%20Local%20Documents\Excel\BSA\Final%20versions%20(with%20IIP%20&amp;edits)\Versions%20with%20Summary%20matricies\RSA%20BSA%20re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VM\Documents\MisdocenExcel\2009\PAEMFCARD\Documents%20and%20Settings\DVM\Configuraci&#243;n%20local\Archivos%20temporales%20de%20Internet\OLK30\cuadro%20#11%20%2030%20JUNIO%20%2020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CCB06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DH\GEO\BOP\Data\FLOW2004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PERUMF9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ATA\S1\ECU\SECTORS\External\ecuredtab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_mnt\c\FMI\MISION\BCHDIC97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\SI\IMSection\DP\MFS%20Workfiles\Generic%20Files\Graduated%20to%20DC\Chile%20E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ublic\Documents\otras%20para%20trabajo\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aviles\Mis%20documentos\Balances%20sectorizados\PUBLICACION%20MENSUAL\Estadisticas%20EMFA%20publicaci&#243;n\EMFA%20II%20-%20BCN%20marzo%202024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VM\Documents\MisdocenExcel\2009\PAEMFCARD\Documents%20and%20Settings\LABREGO\My%20Local%20Documents\Ecuador\ecubopLate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Documents%20and%20Settings\LABREGO\My%20Local%20Documents\Ecuador\ecubopLate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STA\WIN\TEMP\MFLOW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4"/>
      <sheetName val="2001"/>
      <sheetName val="2002"/>
      <sheetName val="2003"/>
    </sheetNames>
    <sheetDataSet>
      <sheetData sheetId="3">
        <row r="10">
          <cell r="C10">
            <v>6098.150000000001</v>
          </cell>
          <cell r="D10">
            <v>6174.05</v>
          </cell>
          <cell r="E10">
            <v>6306.490000000001</v>
          </cell>
          <cell r="F10">
            <v>6454.01</v>
          </cell>
          <cell r="J10">
            <v>6530.900000000001</v>
          </cell>
          <cell r="W10">
            <v>6570.1900000000005</v>
          </cell>
          <cell r="AS10">
            <v>6691.54</v>
          </cell>
          <cell r="BN10">
            <v>6456.13</v>
          </cell>
          <cell r="CH10">
            <v>6400.95</v>
          </cell>
          <cell r="DE10">
            <v>6569.1</v>
          </cell>
          <cell r="DZ10">
            <v>6753.62</v>
          </cell>
        </row>
        <row r="12">
          <cell r="C12">
            <v>1117.4</v>
          </cell>
          <cell r="D12">
            <v>1132.04</v>
          </cell>
          <cell r="E12">
            <v>1157.53</v>
          </cell>
          <cell r="F12">
            <v>1185.92705</v>
          </cell>
          <cell r="J12">
            <v>1200.689875</v>
          </cell>
          <cell r="W12">
            <v>1208.2917</v>
          </cell>
          <cell r="AS12">
            <v>1231.6515749999999</v>
          </cell>
          <cell r="BN12">
            <v>1242.8050250000001</v>
          </cell>
          <cell r="CH12">
            <v>1232.182875</v>
          </cell>
          <cell r="DE12">
            <v>1264.55175</v>
          </cell>
          <cell r="DZ12">
            <v>1300.07185</v>
          </cell>
        </row>
        <row r="13">
          <cell r="D13">
            <v>176.5</v>
          </cell>
          <cell r="E13">
            <v>180.5</v>
          </cell>
          <cell r="F13">
            <v>184.9</v>
          </cell>
          <cell r="J13">
            <v>187.24</v>
          </cell>
          <cell r="W13">
            <v>188.43</v>
          </cell>
          <cell r="AS13">
            <v>192.01</v>
          </cell>
          <cell r="BN13">
            <v>193.78</v>
          </cell>
          <cell r="CH13">
            <v>192.03</v>
          </cell>
          <cell r="DE13">
            <v>197.17</v>
          </cell>
          <cell r="DZ13">
            <v>202.71</v>
          </cell>
        </row>
        <row r="14">
          <cell r="C14">
            <v>1161.1</v>
          </cell>
          <cell r="D14">
            <v>1059.8</v>
          </cell>
          <cell r="E14">
            <v>972.7</v>
          </cell>
          <cell r="F14">
            <v>1187.7</v>
          </cell>
          <cell r="J14">
            <v>1191.47</v>
          </cell>
          <cell r="W14">
            <v>985.13</v>
          </cell>
          <cell r="AS14">
            <v>1115.81</v>
          </cell>
          <cell r="BN14">
            <v>1120.67</v>
          </cell>
          <cell r="CH14">
            <v>1287.34</v>
          </cell>
          <cell r="DE14">
            <v>1356.23</v>
          </cell>
          <cell r="DZ14">
            <v>1256.09</v>
          </cell>
        </row>
        <row r="21">
          <cell r="C21">
            <v>1100.7</v>
          </cell>
          <cell r="D21">
            <v>1141.6100000000001</v>
          </cell>
          <cell r="E21">
            <v>1153.7</v>
          </cell>
          <cell r="F21">
            <v>1165.69</v>
          </cell>
          <cell r="J21">
            <v>1171.88</v>
          </cell>
          <cell r="W21">
            <v>1189.3</v>
          </cell>
          <cell r="AS21">
            <v>1178.6000000000001</v>
          </cell>
          <cell r="BN21">
            <v>1184.86</v>
          </cell>
          <cell r="CH21">
            <v>1177.65</v>
          </cell>
          <cell r="DE21">
            <v>1167.57</v>
          </cell>
          <cell r="DZ21">
            <v>1166.79</v>
          </cell>
        </row>
        <row r="23">
          <cell r="C23">
            <v>200.9</v>
          </cell>
          <cell r="D23">
            <v>208.75</v>
          </cell>
          <cell r="E23">
            <v>211.08</v>
          </cell>
          <cell r="F23">
            <v>213.39</v>
          </cell>
          <cell r="J23">
            <v>214.57975000000002</v>
          </cell>
        </row>
      </sheetData>
      <sheetData sheetId="4">
        <row r="10">
          <cell r="D10">
            <v>6682.36</v>
          </cell>
          <cell r="E10">
            <v>6783.6</v>
          </cell>
          <cell r="F10">
            <v>6925.2</v>
          </cell>
          <cell r="G10">
            <v>7086.46</v>
          </cell>
          <cell r="H10">
            <v>7324.28</v>
          </cell>
          <cell r="I10">
            <v>7370.54</v>
          </cell>
          <cell r="J10">
            <v>7604.99</v>
          </cell>
          <cell r="AD10">
            <v>7686.45</v>
          </cell>
          <cell r="AX10">
            <v>7772.35</v>
          </cell>
          <cell r="BU10">
            <v>7823.77</v>
          </cell>
          <cell r="CO10">
            <v>7966.45</v>
          </cell>
        </row>
        <row r="12">
          <cell r="D12">
            <v>1286.3543</v>
          </cell>
          <cell r="E12">
            <v>1305.843</v>
          </cell>
          <cell r="F12">
            <v>1333.1009999999999</v>
          </cell>
          <cell r="G12">
            <v>1364.14355</v>
          </cell>
          <cell r="H12">
            <v>1409.9239</v>
          </cell>
          <cell r="I12">
            <v>1418.82895</v>
          </cell>
          <cell r="J12">
            <v>1425.935625</v>
          </cell>
          <cell r="AD12">
            <v>1402.7771249999998</v>
          </cell>
          <cell r="AX12">
            <v>1379.592125</v>
          </cell>
          <cell r="BU12">
            <v>1349.6003249999999</v>
          </cell>
          <cell r="CO12">
            <v>1334.380375</v>
          </cell>
        </row>
        <row r="13">
          <cell r="D13">
            <v>200.57</v>
          </cell>
          <cell r="E13">
            <v>203.61</v>
          </cell>
          <cell r="F13">
            <v>207.53</v>
          </cell>
          <cell r="G13">
            <v>212.63</v>
          </cell>
          <cell r="H13">
            <v>219.7</v>
          </cell>
          <cell r="I13">
            <v>219.44</v>
          </cell>
          <cell r="J13">
            <v>190.12</v>
          </cell>
          <cell r="AD13">
            <v>153.78</v>
          </cell>
          <cell r="AX13">
            <v>116.58</v>
          </cell>
          <cell r="BU13">
            <v>78.27</v>
          </cell>
          <cell r="CO13">
            <v>39.85</v>
          </cell>
        </row>
        <row r="14">
          <cell r="D14">
            <v>1238.1</v>
          </cell>
          <cell r="E14">
            <v>1160.03</v>
          </cell>
          <cell r="F14">
            <v>1072.55</v>
          </cell>
          <cell r="G14">
            <v>1323.76</v>
          </cell>
          <cell r="H14">
            <v>1297.8</v>
          </cell>
          <cell r="I14">
            <v>1612.94</v>
          </cell>
          <cell r="J14">
            <v>1522.26</v>
          </cell>
          <cell r="AD14">
            <v>1459.92</v>
          </cell>
          <cell r="AX14">
            <v>1389.39</v>
          </cell>
          <cell r="BU14">
            <v>1213.02</v>
          </cell>
          <cell r="CO14">
            <v>1244.61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A-II.3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1">
        <row r="87">
          <cell r="B87" t="str">
            <v> </v>
          </cell>
          <cell r="C87">
            <v>2005</v>
          </cell>
        </row>
        <row r="88">
          <cell r="B88" t="str">
            <v> </v>
          </cell>
          <cell r="C88" t="str">
            <v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9437.8</v>
          </cell>
        </row>
        <row r="94">
          <cell r="C94">
            <v>4334.6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-5381.267300002117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16777.53269999788</v>
          </cell>
        </row>
        <row r="115">
          <cell r="C115" t="str">
            <v> 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</v>
          </cell>
        </row>
        <row r="120">
          <cell r="C120">
            <v>12077.9</v>
          </cell>
        </row>
        <row r="121">
          <cell r="C121" t="str">
            <v> 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 t="str">
            <v> </v>
          </cell>
          <cell r="C154">
            <v>2005</v>
          </cell>
        </row>
        <row r="155">
          <cell r="B155" t="str">
            <v> </v>
          </cell>
          <cell r="C155" t="str">
            <v>  Dic.</v>
          </cell>
        </row>
        <row r="157">
          <cell r="C157">
            <v>37720.9</v>
          </cell>
        </row>
        <row r="158">
          <cell r="C158">
            <v>38017.7</v>
          </cell>
        </row>
        <row r="159">
          <cell r="C159">
            <v>44023.4</v>
          </cell>
        </row>
        <row r="160">
          <cell r="C160">
            <v>6005.7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</defined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caje 2008"/>
    </sheetNames>
    <sheetDataSet>
      <sheetData sheetId="0">
        <row r="6">
          <cell r="H6">
            <v>16070.1584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sas interb"/>
      <sheetName val="ponder a y p "/>
      <sheetName val="tasas comparat."/>
      <sheetName val="para SB"/>
      <sheetName val="grafica inter"/>
      <sheetName val="Cont ban"/>
      <sheetName val="DATOS-EDIF"/>
    </sheetNames>
    <sheetDataSet>
      <sheetData sheetId="1">
        <row r="1">
          <cell r="B1" t="str">
            <v>BANCO CENTRAL DE HONDURAS</v>
          </cell>
        </row>
        <row r="2">
          <cell r="B2" t="str">
            <v>DEPTO.  DE ESTUDIOS ECONOMICOS</v>
          </cell>
        </row>
        <row r="3">
          <cell r="B3" t="str">
            <v>Unidad de Programación Financiera</v>
          </cell>
        </row>
        <row r="6">
          <cell r="B6" t="str">
            <v>TASA DE INTERES PROMEDIO PONDERADA  EN M/N DE LOS BANCOS </v>
          </cell>
        </row>
        <row r="7">
          <cell r="B7" t="str">
            <v>COMERCIALES Y ASOCIACIONES DE AHORRO Y PRESTAMO</v>
          </cell>
        </row>
        <row r="8">
          <cell r="B8" t="str">
            <v>DEL 08 AL 12 DE MAYO DE 2000</v>
          </cell>
        </row>
        <row r="9">
          <cell r="B9" t="str">
            <v> (tasa en porcentajes y montos en miles de lempiras)</v>
          </cell>
        </row>
        <row r="12">
          <cell r="C12" t="str">
            <v>ACTIVA / PTMOS</v>
          </cell>
          <cell r="I12" t="str">
            <v>PASIVA / DEP. A PLAZO</v>
          </cell>
        </row>
        <row r="13">
          <cell r="C13" t="str">
            <v>Monto </v>
          </cell>
          <cell r="D13" t="str">
            <v>Minima</v>
          </cell>
          <cell r="E13" t="str">
            <v>Máxima</v>
          </cell>
          <cell r="F13" t="str">
            <v>Ponderada</v>
          </cell>
          <cell r="G13" t="str">
            <v>Estruc.</v>
          </cell>
          <cell r="H13" t="str">
            <v>prom. pond.</v>
          </cell>
          <cell r="I13" t="str">
            <v>Monto </v>
          </cell>
          <cell r="J13" t="str">
            <v>Minima</v>
          </cell>
          <cell r="K13" t="str">
            <v>Máxima</v>
          </cell>
          <cell r="L13" t="str">
            <v>Ponderada</v>
          </cell>
          <cell r="M13" t="str">
            <v>Estruc.</v>
          </cell>
          <cell r="N13" t="str">
            <v>prom. pond.</v>
          </cell>
        </row>
        <row r="14">
          <cell r="B14" t="str">
            <v>  COMERCIALES</v>
          </cell>
          <cell r="C14">
            <v>172736.30000000002</v>
          </cell>
          <cell r="F14">
            <v>26.691255109667157</v>
          </cell>
          <cell r="G14">
            <v>0.9999999999999999</v>
          </cell>
          <cell r="H14">
            <v>26.691255109667157</v>
          </cell>
          <cell r="I14">
            <v>352645.2</v>
          </cell>
          <cell r="L14">
            <v>15.60679511588418</v>
          </cell>
          <cell r="M14">
            <v>0.9999999999999999</v>
          </cell>
          <cell r="N14">
            <v>15.60679511588418</v>
          </cell>
        </row>
        <row r="15">
          <cell r="A15">
            <v>1</v>
          </cell>
          <cell r="B15" t="str">
            <v>  ATLANTIDA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2</v>
          </cell>
          <cell r="B16" t="str">
            <v>  HONDURAS</v>
          </cell>
          <cell r="C16">
            <v>7000</v>
          </cell>
          <cell r="D16">
            <v>21</v>
          </cell>
          <cell r="E16">
            <v>21</v>
          </cell>
          <cell r="F16">
            <v>21</v>
          </cell>
          <cell r="G16">
            <v>0.040524197866922004</v>
          </cell>
          <cell r="H16">
            <v>0.8510081552053621</v>
          </cell>
          <cell r="I16">
            <v>52005.1</v>
          </cell>
          <cell r="J16">
            <v>13</v>
          </cell>
          <cell r="K16">
            <v>19</v>
          </cell>
          <cell r="L16">
            <v>13.67</v>
          </cell>
          <cell r="M16">
            <v>0.14747145289373</v>
          </cell>
          <cell r="N16">
            <v>2.0159347610572893</v>
          </cell>
        </row>
        <row r="17">
          <cell r="A17">
            <v>3</v>
          </cell>
          <cell r="B17" t="str">
            <v>  OCCIDENTE</v>
          </cell>
          <cell r="C17">
            <v>43816.4</v>
          </cell>
          <cell r="D17">
            <v>22</v>
          </cell>
          <cell r="E17">
            <v>35</v>
          </cell>
          <cell r="F17">
            <v>26.37</v>
          </cell>
          <cell r="G17">
            <v>0.2536606376308859</v>
          </cell>
          <cell r="H17">
            <v>6.689031014326462</v>
          </cell>
          <cell r="I17">
            <v>24706.6</v>
          </cell>
          <cell r="J17">
            <v>9</v>
          </cell>
          <cell r="K17">
            <v>17</v>
          </cell>
          <cell r="L17">
            <v>14.83</v>
          </cell>
          <cell r="M17">
            <v>0.07006078630873183</v>
          </cell>
          <cell r="N17">
            <v>1.039001460958493</v>
          </cell>
        </row>
        <row r="18">
          <cell r="A18">
            <v>4</v>
          </cell>
          <cell r="B18" t="str">
            <v>  LLOYDS</v>
          </cell>
          <cell r="G18">
            <v>0</v>
          </cell>
          <cell r="H18">
            <v>0</v>
          </cell>
          <cell r="M18">
            <v>0</v>
          </cell>
          <cell r="N18">
            <v>0</v>
          </cell>
        </row>
        <row r="19">
          <cell r="A19">
            <v>5</v>
          </cell>
          <cell r="B19" t="str">
            <v>  BANCAHORRO</v>
          </cell>
          <cell r="G19">
            <v>0</v>
          </cell>
          <cell r="H19">
            <v>0</v>
          </cell>
          <cell r="M19">
            <v>0</v>
          </cell>
          <cell r="N19">
            <v>0</v>
          </cell>
        </row>
        <row r="20">
          <cell r="A20">
            <v>6</v>
          </cell>
          <cell r="B20" t="str">
            <v>  TRABAJADORES</v>
          </cell>
          <cell r="C20">
            <v>8999.599999999999</v>
          </cell>
          <cell r="D20">
            <v>28</v>
          </cell>
          <cell r="E20">
            <v>40</v>
          </cell>
          <cell r="F20">
            <v>31.85</v>
          </cell>
          <cell r="G20">
            <v>0.05210022444616446</v>
          </cell>
          <cell r="H20">
            <v>1.6593921486103382</v>
          </cell>
          <cell r="I20">
            <v>461.9</v>
          </cell>
          <cell r="J20">
            <v>4</v>
          </cell>
          <cell r="K20">
            <v>17</v>
          </cell>
          <cell r="L20">
            <v>14.36</v>
          </cell>
          <cell r="M20">
            <v>0.0013098150775907342</v>
          </cell>
          <cell r="N20">
            <v>0.01880894451420294</v>
          </cell>
        </row>
        <row r="21">
          <cell r="A21">
            <v>7</v>
          </cell>
          <cell r="B21" t="str">
            <v>  BANCAHSA</v>
          </cell>
          <cell r="C21">
            <v>36140.2</v>
          </cell>
          <cell r="D21">
            <v>20</v>
          </cell>
          <cell r="E21">
            <v>36</v>
          </cell>
          <cell r="F21">
            <v>24.57</v>
          </cell>
          <cell r="G21">
            <v>0.2092218022500192</v>
          </cell>
          <cell r="H21">
            <v>5.140579681282972</v>
          </cell>
          <cell r="I21">
            <v>68859.5</v>
          </cell>
          <cell r="J21">
            <v>10</v>
          </cell>
          <cell r="K21">
            <v>16</v>
          </cell>
          <cell r="L21">
            <v>15.23</v>
          </cell>
          <cell r="M21">
            <v>0.19526566645455545</v>
          </cell>
          <cell r="N21">
            <v>2.9738961001028796</v>
          </cell>
        </row>
        <row r="22">
          <cell r="A22">
            <v>8</v>
          </cell>
          <cell r="B22" t="str">
            <v>  BANCOMER</v>
          </cell>
          <cell r="G22">
            <v>0</v>
          </cell>
          <cell r="H22">
            <v>0</v>
          </cell>
          <cell r="M22">
            <v>0</v>
          </cell>
          <cell r="N22">
            <v>0</v>
          </cell>
        </row>
        <row r="23">
          <cell r="A23">
            <v>9</v>
          </cell>
          <cell r="B23" t="str">
            <v> CONTINENTAL</v>
          </cell>
          <cell r="G23">
            <v>0</v>
          </cell>
          <cell r="H23">
            <v>0</v>
          </cell>
          <cell r="M23">
            <v>0</v>
          </cell>
          <cell r="N23">
            <v>0</v>
          </cell>
        </row>
        <row r="24">
          <cell r="A24">
            <v>10</v>
          </cell>
          <cell r="B24" t="str">
            <v>  FICENSA</v>
          </cell>
          <cell r="G24">
            <v>0</v>
          </cell>
          <cell r="H24">
            <v>0</v>
          </cell>
          <cell r="M24">
            <v>0</v>
          </cell>
          <cell r="N24">
            <v>0</v>
          </cell>
        </row>
        <row r="25">
          <cell r="A25">
            <v>11</v>
          </cell>
          <cell r="B25" t="str">
            <v>  SOGERIN</v>
          </cell>
          <cell r="C25">
            <v>872</v>
          </cell>
          <cell r="D25">
            <v>28</v>
          </cell>
          <cell r="E25">
            <v>33</v>
          </cell>
          <cell r="F25">
            <v>32.6</v>
          </cell>
          <cell r="G25">
            <v>0.005048157219993713</v>
          </cell>
          <cell r="H25">
            <v>0.16456992537179504</v>
          </cell>
          <cell r="M25">
            <v>0</v>
          </cell>
          <cell r="N25">
            <v>0</v>
          </cell>
        </row>
        <row r="26">
          <cell r="A26">
            <v>12</v>
          </cell>
          <cell r="B26" t="str">
            <v>  BANFFAA</v>
          </cell>
          <cell r="C26">
            <v>5702.1</v>
          </cell>
          <cell r="D26">
            <v>30</v>
          </cell>
          <cell r="E26">
            <v>37</v>
          </cell>
          <cell r="F26">
            <v>31.89</v>
          </cell>
          <cell r="G26">
            <v>0.03301043266528228</v>
          </cell>
          <cell r="H26">
            <v>1.052702697695852</v>
          </cell>
          <cell r="I26">
            <v>23658.199999999997</v>
          </cell>
          <cell r="J26">
            <v>4</v>
          </cell>
          <cell r="K26">
            <v>18.84</v>
          </cell>
          <cell r="L26">
            <v>15.82</v>
          </cell>
          <cell r="M26">
            <v>0.06708782651798464</v>
          </cell>
          <cell r="N26">
            <v>1.0613294155145172</v>
          </cell>
        </row>
        <row r="27">
          <cell r="A27">
            <v>13</v>
          </cell>
          <cell r="B27" t="str">
            <v>  BAMER</v>
          </cell>
          <cell r="C27">
            <v>50675.7</v>
          </cell>
          <cell r="D27">
            <v>22</v>
          </cell>
          <cell r="E27">
            <v>35</v>
          </cell>
          <cell r="F27">
            <v>26.87</v>
          </cell>
          <cell r="G27">
            <v>0.29337029912068274</v>
          </cell>
          <cell r="H27">
            <v>7.8828599373727455</v>
          </cell>
          <cell r="I27">
            <v>38659.1</v>
          </cell>
          <cell r="J27">
            <v>8</v>
          </cell>
          <cell r="K27">
            <v>10.5</v>
          </cell>
          <cell r="L27">
            <v>15.33</v>
          </cell>
          <cell r="M27">
            <v>0.10962604907141794</v>
          </cell>
          <cell r="N27">
            <v>1.6805673322648371</v>
          </cell>
        </row>
        <row r="28">
          <cell r="A28">
            <v>14</v>
          </cell>
          <cell r="B28" t="str">
            <v>  BANHCAFE</v>
          </cell>
          <cell r="G28">
            <v>0</v>
          </cell>
          <cell r="H28">
            <v>0</v>
          </cell>
          <cell r="M28">
            <v>0</v>
          </cell>
          <cell r="N28">
            <v>0</v>
          </cell>
        </row>
        <row r="29">
          <cell r="A29">
            <v>15</v>
          </cell>
          <cell r="B29" t="str">
            <v>  BANPAIS</v>
          </cell>
          <cell r="G29">
            <v>0</v>
          </cell>
          <cell r="H29">
            <v>0</v>
          </cell>
          <cell r="M29">
            <v>0</v>
          </cell>
          <cell r="N29">
            <v>0</v>
          </cell>
        </row>
        <row r="30">
          <cell r="A30">
            <v>16</v>
          </cell>
          <cell r="B30" t="str">
            <v>  BANEXPO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</row>
        <row r="31">
          <cell r="A31">
            <v>17</v>
          </cell>
          <cell r="B31" t="str">
            <v>  BANHCRESER</v>
          </cell>
          <cell r="C31">
            <v>615.6</v>
          </cell>
          <cell r="D31">
            <v>34</v>
          </cell>
          <cell r="E31">
            <v>34</v>
          </cell>
          <cell r="F31">
            <v>34</v>
          </cell>
          <cell r="G31">
            <v>0.003563813743839598</v>
          </cell>
          <cell r="H31">
            <v>0.12116966729054633</v>
          </cell>
          <cell r="I31">
            <v>38603.8</v>
          </cell>
          <cell r="J31">
            <v>3</v>
          </cell>
          <cell r="K31">
            <v>22</v>
          </cell>
          <cell r="L31">
            <v>17.97</v>
          </cell>
          <cell r="M31">
            <v>0.10946923423316127</v>
          </cell>
          <cell r="N31">
            <v>1.967162139169908</v>
          </cell>
        </row>
        <row r="32">
          <cell r="A32">
            <v>18</v>
          </cell>
          <cell r="B32" t="str">
            <v>  BANPRO</v>
          </cell>
          <cell r="G32">
            <v>0</v>
          </cell>
          <cell r="H32">
            <v>0</v>
          </cell>
          <cell r="M32">
            <v>0</v>
          </cell>
          <cell r="N32">
            <v>0</v>
          </cell>
        </row>
        <row r="33">
          <cell r="A33">
            <v>19</v>
          </cell>
          <cell r="B33" t="str">
            <v>  BANCORP</v>
          </cell>
          <cell r="G33">
            <v>0</v>
          </cell>
          <cell r="H33">
            <v>0</v>
          </cell>
          <cell r="M33">
            <v>0</v>
          </cell>
          <cell r="N33">
            <v>0</v>
          </cell>
        </row>
        <row r="34">
          <cell r="A34">
            <v>20</v>
          </cell>
          <cell r="B34" t="str">
            <v>  FICOHSA</v>
          </cell>
          <cell r="C34">
            <v>17055.7</v>
          </cell>
          <cell r="D34">
            <v>23</v>
          </cell>
          <cell r="E34">
            <v>36</v>
          </cell>
          <cell r="F34">
            <v>28.4</v>
          </cell>
          <cell r="G34">
            <v>0.09873836593698024</v>
          </cell>
          <cell r="H34">
            <v>2.8041695926102386</v>
          </cell>
          <cell r="I34">
            <v>69856.8</v>
          </cell>
          <cell r="J34">
            <v>5</v>
          </cell>
          <cell r="K34">
            <v>20</v>
          </cell>
          <cell r="L34">
            <v>16.06</v>
          </cell>
          <cell r="M34">
            <v>0.19809372139476164</v>
          </cell>
          <cell r="N34">
            <v>3.1813851655998717</v>
          </cell>
        </row>
        <row r="35">
          <cell r="A35">
            <v>21</v>
          </cell>
          <cell r="B35" t="str">
            <v>  CAPITAL</v>
          </cell>
          <cell r="C35">
            <v>1034</v>
          </cell>
          <cell r="D35">
            <v>26</v>
          </cell>
          <cell r="E35">
            <v>33</v>
          </cell>
          <cell r="F35">
            <v>31.3</v>
          </cell>
          <cell r="G35">
            <v>0.005986002942056765</v>
          </cell>
          <cell r="H35">
            <v>0.18736189208637674</v>
          </cell>
          <cell r="I35">
            <v>20201.8</v>
          </cell>
          <cell r="J35">
            <v>11</v>
          </cell>
          <cell r="K35">
            <v>18</v>
          </cell>
          <cell r="L35">
            <v>16.4</v>
          </cell>
          <cell r="M35">
            <v>0.05728647377023705</v>
          </cell>
          <cell r="N35">
            <v>0.9394981698318876</v>
          </cell>
        </row>
        <row r="36">
          <cell r="A36">
            <v>22</v>
          </cell>
          <cell r="B36" t="str">
            <v>  FUTURO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</row>
        <row r="37">
          <cell r="A37">
            <v>23</v>
          </cell>
          <cell r="B37" t="str">
            <v>  CREDOMATIC</v>
          </cell>
          <cell r="C37">
            <v>825</v>
          </cell>
          <cell r="D37">
            <v>27</v>
          </cell>
          <cell r="E37">
            <v>30</v>
          </cell>
          <cell r="F37">
            <v>28.98</v>
          </cell>
          <cell r="G37">
            <v>0.004776066177172951</v>
          </cell>
          <cell r="H37">
            <v>0.13841039781447212</v>
          </cell>
          <cell r="I37">
            <v>15632.4</v>
          </cell>
          <cell r="J37">
            <v>9.5</v>
          </cell>
          <cell r="K37">
            <v>17.5</v>
          </cell>
          <cell r="L37">
            <v>16.45</v>
          </cell>
          <cell r="M37">
            <v>0.044328974277829385</v>
          </cell>
          <cell r="N37">
            <v>0.7292116268702934</v>
          </cell>
        </row>
        <row r="39">
          <cell r="B39" t="str">
            <v>  ASOCIACIONES</v>
          </cell>
          <cell r="C39">
            <v>101001.2</v>
          </cell>
          <cell r="F39">
            <v>29.68656520912623</v>
          </cell>
          <cell r="G39">
            <v>1</v>
          </cell>
          <cell r="H39">
            <v>29.68656520912623</v>
          </cell>
          <cell r="I39">
            <v>4056.7999999999997</v>
          </cell>
          <cell r="L39">
            <v>13.673713764543484</v>
          </cell>
          <cell r="M39">
            <v>1</v>
          </cell>
          <cell r="N39">
            <v>13.673713764543484</v>
          </cell>
        </row>
        <row r="40">
          <cell r="A40">
            <v>1</v>
          </cell>
          <cell r="B40" t="str">
            <v>  VIVIENDA</v>
          </cell>
          <cell r="C40">
            <v>3879.2</v>
          </cell>
          <cell r="D40">
            <v>25</v>
          </cell>
          <cell r="E40">
            <v>33</v>
          </cell>
          <cell r="F40">
            <v>30.48</v>
          </cell>
          <cell r="G40">
            <v>0.038407464465768724</v>
          </cell>
          <cell r="H40">
            <v>1.1706595169166307</v>
          </cell>
          <cell r="I40">
            <v>3642.1</v>
          </cell>
          <cell r="J40">
            <v>9</v>
          </cell>
          <cell r="K40">
            <v>13</v>
          </cell>
          <cell r="L40">
            <v>13.31</v>
          </cell>
          <cell r="M40">
            <v>0.8977765726681128</v>
          </cell>
          <cell r="N40">
            <v>11.949406182212583</v>
          </cell>
        </row>
        <row r="41">
          <cell r="A41">
            <v>2</v>
          </cell>
          <cell r="B41" t="str">
            <v>  CASA PROPIA</v>
          </cell>
          <cell r="C41">
            <v>95989.3</v>
          </cell>
          <cell r="D41">
            <v>20</v>
          </cell>
          <cell r="E41">
            <v>36</v>
          </cell>
          <cell r="F41">
            <v>29.58</v>
          </cell>
          <cell r="G41">
            <v>0.95037781729326</v>
          </cell>
          <cell r="H41">
            <v>28.11217583553463</v>
          </cell>
          <cell r="I41">
            <v>266.7</v>
          </cell>
          <cell r="J41">
            <v>6</v>
          </cell>
          <cell r="K41">
            <v>20</v>
          </cell>
          <cell r="L41">
            <v>15.13</v>
          </cell>
          <cell r="M41">
            <v>0.06574147111023466</v>
          </cell>
          <cell r="N41">
            <v>0.9946684578978505</v>
          </cell>
        </row>
        <row r="42">
          <cell r="A42">
            <v>3</v>
          </cell>
          <cell r="B42" t="str">
            <v>  CONSTANCIA</v>
          </cell>
          <cell r="G42">
            <v>0</v>
          </cell>
          <cell r="H42">
            <v>0</v>
          </cell>
          <cell r="M42">
            <v>0</v>
          </cell>
          <cell r="N42">
            <v>0</v>
          </cell>
        </row>
        <row r="43">
          <cell r="A43">
            <v>4</v>
          </cell>
          <cell r="B43" t="str">
            <v>  METROPOLITANA</v>
          </cell>
          <cell r="C43">
            <v>1132.7</v>
          </cell>
          <cell r="D43">
            <v>36</v>
          </cell>
          <cell r="E43">
            <v>36</v>
          </cell>
          <cell r="F43">
            <v>36</v>
          </cell>
          <cell r="G43">
            <v>0.011214718240971396</v>
          </cell>
          <cell r="H43">
            <v>0.40372985667497024</v>
          </cell>
          <cell r="I43">
            <v>148</v>
          </cell>
          <cell r="J43">
            <v>20</v>
          </cell>
          <cell r="K43">
            <v>20</v>
          </cell>
          <cell r="L43">
            <v>20</v>
          </cell>
          <cell r="M43">
            <v>0.03648195622165254</v>
          </cell>
          <cell r="N43">
            <v>0.7296391244330508</v>
          </cell>
        </row>
        <row r="44">
          <cell r="B44" t="str">
            <v>  TOTAL  SISTEMA</v>
          </cell>
          <cell r="C44">
            <v>273737.5</v>
          </cell>
          <cell r="F44">
            <v>27.796437682085937</v>
          </cell>
          <cell r="G44">
            <v>1</v>
          </cell>
          <cell r="H44">
            <v>27.796437682085937</v>
          </cell>
          <cell r="I44">
            <v>356702</v>
          </cell>
          <cell r="L44">
            <v>15.584810029099922</v>
          </cell>
          <cell r="N44">
            <v>15.584810029099922</v>
          </cell>
        </row>
        <row r="47">
          <cell r="B47" t="str">
            <v>Tegucigalpa, M.D.C.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structura"/>
      <sheetName val="Tasas de Interés"/>
      <sheetName val="BCP"/>
      <sheetName val="Soc. Mon. de Dep."/>
      <sheetName val="Panorama Monetario"/>
      <sheetName val="Soc. no Mon. de Dep."/>
      <sheetName val="Panorama Soc. de Dep."/>
      <sheetName val="ControlSheet"/>
      <sheetName val="Cuentas FMI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  <sheetName val="DOC"/>
      <sheetName val="Input"/>
      <sheetName val="Main Output Table"/>
      <sheetName val="BoP"/>
      <sheetName val="End-94-update"/>
      <sheetName val="Projects"/>
      <sheetName val="export"/>
      <sheetName val="import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DSA-2000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WE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  <sheetName val="Main"/>
      <sheetName val="Links"/>
      <sheetName val="ErrCheck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ig1"/>
      <sheetName val="Fig2"/>
      <sheetName val="Fig3"/>
      <sheetName val="Fig4"/>
      <sheetName val="Fig5"/>
      <sheetName val="Fig6"/>
      <sheetName val="Table 1"/>
      <sheetName val="Table 4"/>
      <sheetName val="Table 5"/>
      <sheetName val="Table 6"/>
      <sheetName val="Data"/>
      <sheetName val="BSA Matrix"/>
      <sheetName val="EDSS ER data"/>
      <sheetName val="EDSS data"/>
      <sheetName val="QEDS"/>
      <sheetName val="QEDS data"/>
      <sheetName val="JEDH"/>
      <sheetName val="CPIS"/>
      <sheetName val="CB"/>
      <sheetName val="Govt"/>
      <sheetName val="ODC"/>
      <sheetName val="OFC"/>
      <sheetName val="NFC"/>
      <sheetName val="OR"/>
      <sheetName val="NR"/>
      <sheetName val="Figure 4"/>
      <sheetName val="Figure 5"/>
      <sheetName val="Figure 6"/>
      <sheetName val="Data for charts"/>
      <sheetName val="Chart1"/>
      <sheetName val="Chart2"/>
      <sheetName val="Chart3"/>
      <sheetName val="Chart4"/>
    </sheetNames>
    <sheetDataSet>
      <sheetData sheetId="15">
        <row r="1">
          <cell r="A1" t="str">
            <v>Table 2 Gross External Debt Position: Foreign Currency and Domestic Currency Debt 3/ 4/ 5/ (Millions of USD)</v>
          </cell>
        </row>
        <row r="2">
          <cell r="A2" t="str">
            <v>           </v>
          </cell>
          <cell r="B2" t="str">
            <v>2004Q4</v>
          </cell>
          <cell r="C2" t="str">
            <v>2005Q1</v>
          </cell>
          <cell r="D2" t="str">
            <v>2005Q2</v>
          </cell>
          <cell r="E2" t="str">
            <v>2005Q3</v>
          </cell>
          <cell r="F2" t="str">
            <v>2005Q4</v>
          </cell>
        </row>
        <row r="3">
          <cell r="A3" t="str">
            <v>  063_T2_Foreign.Currency.Debt..6/</v>
          </cell>
          <cell r="B3">
            <v>27887</v>
          </cell>
          <cell r="C3">
            <v>28842</v>
          </cell>
          <cell r="D3">
            <v>28351</v>
          </cell>
          <cell r="E3">
            <v>28276</v>
          </cell>
          <cell r="F3">
            <v>28442</v>
          </cell>
        </row>
        <row r="4">
          <cell r="A4" t="str">
            <v>  064_T2_..Short-term</v>
          </cell>
          <cell r="B4">
            <v>7909</v>
          </cell>
          <cell r="C4">
            <v>9281</v>
          </cell>
          <cell r="D4">
            <v>10217</v>
          </cell>
          <cell r="E4">
            <v>9126</v>
          </cell>
          <cell r="F4">
            <v>9710</v>
          </cell>
        </row>
        <row r="5">
          <cell r="A5" t="str">
            <v>  065_T2_..Long-term</v>
          </cell>
          <cell r="B5">
            <v>19978</v>
          </cell>
          <cell r="C5">
            <v>19561</v>
          </cell>
          <cell r="D5">
            <v>18134</v>
          </cell>
          <cell r="E5">
            <v>19150</v>
          </cell>
          <cell r="F5">
            <v>18732</v>
          </cell>
        </row>
        <row r="6">
          <cell r="A6" t="str">
            <v>  066_T2_Domestic.Currency.Debt..7/</v>
          </cell>
          <cell r="B6">
            <v>15447</v>
          </cell>
          <cell r="C6">
            <v>17671</v>
          </cell>
          <cell r="D6">
            <v>17795</v>
          </cell>
          <cell r="E6">
            <v>18499</v>
          </cell>
          <cell r="F6">
            <v>17767</v>
          </cell>
        </row>
        <row r="7">
          <cell r="A7" t="str">
            <v>  067_T2_..Short-term</v>
          </cell>
          <cell r="B7">
            <v>5708</v>
          </cell>
          <cell r="C7">
            <v>7619</v>
          </cell>
          <cell r="D7">
            <v>6459</v>
          </cell>
          <cell r="E7">
            <v>7490</v>
          </cell>
          <cell r="F7">
            <v>6873</v>
          </cell>
        </row>
        <row r="8">
          <cell r="A8" t="str">
            <v>  068_T2_..Long-term</v>
          </cell>
          <cell r="B8">
            <v>9739</v>
          </cell>
          <cell r="C8">
            <v>10052</v>
          </cell>
          <cell r="D8">
            <v>11336</v>
          </cell>
          <cell r="E8">
            <v>11009</v>
          </cell>
          <cell r="F8">
            <v>10894</v>
          </cell>
        </row>
        <row r="9">
          <cell r="A9" t="str">
            <v>  069_T2_Gross.External.Debt.Position</v>
          </cell>
          <cell r="B9">
            <v>43334</v>
          </cell>
          <cell r="C9">
            <v>46513</v>
          </cell>
          <cell r="D9">
            <v>46146</v>
          </cell>
          <cell r="E9">
            <v>46775</v>
          </cell>
          <cell r="F9">
            <v>46209</v>
          </cell>
        </row>
        <row r="10">
          <cell r="A10" t="str">
            <v>SDDS Encouraged Items 1/2/  </v>
          </cell>
        </row>
        <row r="11">
          <cell r="A11" t="str">
            <v>           </v>
          </cell>
        </row>
        <row r="12">
          <cell r="A12" t="str">
            <v> Data are in millions</v>
          </cell>
        </row>
        <row r="13">
          <cell r="A13" t="str">
            <v>             Page: Country: South Africa Row: Series Column: Time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caje 2008"/>
    </sheetNames>
    <sheetDataSet>
      <sheetData sheetId="0">
        <row r="9">
          <cell r="J9">
            <v>3279.9812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QED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UPLOAD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Quarterly Raw Data"/>
      <sheetName val="Quarterly MacroFlow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CHDIC97"/>
      <sheetName val="Sheet1"/>
      <sheetName val="RED47"/>
      <sheetName val="cuadros"/>
    </sheetNames>
    <sheetDataSet>
      <sheetData sheetId="0">
        <row r="1">
          <cell r="A1" t="str">
            <v>CON APERTURAS SUGERIDAS</v>
          </cell>
          <cell r="O1" t="str">
            <v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> </v>
          </cell>
          <cell r="O4" t="str">
            <v>Apéndice III, Anexo 1</v>
          </cell>
          <cell r="P4">
            <v>515.7</v>
          </cell>
          <cell r="Q4">
            <v>515.7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>                        Tipo de Cambio L13.0869 = US$ 1.0</v>
          </cell>
          <cell r="P6">
            <v>-8.2</v>
          </cell>
          <cell r="Q6">
            <v>-8.2</v>
          </cell>
          <cell r="R6">
            <v>-8177</v>
          </cell>
          <cell r="T6">
            <v>51102</v>
          </cell>
        </row>
        <row r="7">
          <cell r="P7">
            <v>-279.9</v>
          </cell>
          <cell r="Q7">
            <v>-279.9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>FIDEICOMISOS </v>
          </cell>
          <cell r="N9" t="str">
            <v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>        c) Dep. a Vta. Bco. Ext.</v>
          </cell>
          <cell r="B22">
            <v>1140274</v>
          </cell>
          <cell r="C22" t="str">
            <v> </v>
          </cell>
          <cell r="E22" t="str">
            <v> </v>
          </cell>
          <cell r="G22">
            <v>1140274</v>
          </cell>
          <cell r="H22" t="str">
            <v> </v>
          </cell>
          <cell r="O22">
            <v>1140274</v>
          </cell>
          <cell r="T22">
            <v>22515</v>
          </cell>
        </row>
        <row r="23">
          <cell r="A23" t="str">
            <v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> </v>
          </cell>
        </row>
        <row r="30">
          <cell r="A30" t="str">
            <v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>        g) Corp. Interamer. de Inversiones</v>
          </cell>
          <cell r="B40">
            <v>12309</v>
          </cell>
          <cell r="C40" t="str">
            <v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  <sheetName val="A"/>
    </sheetNames>
    <sheetDataSet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  .1B . EZN</v>
          </cell>
          <cell r="B26" t="str">
            <v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>           </v>
          </cell>
          <cell r="B1605" t="str">
            <v>CANJE BECH</v>
          </cell>
          <cell r="C1605">
            <v>75483.79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>  .CANJE PRIVADO EN EL BCO. DEL E</v>
          </cell>
          <cell r="C1607">
            <v>75483.79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#1 "/>
      <sheetName val="Cuadro #2"/>
      <sheetName val="Cuadro #3"/>
      <sheetName val="Cuadro #4 "/>
      <sheetName val="Cuadro #5"/>
      <sheetName val="Cuadro #6"/>
      <sheetName val="Cuadro #7"/>
      <sheetName val="Cuadro #8"/>
      <sheetName val="Cuadro #9"/>
      <sheetName val="Cuadro #10"/>
      <sheetName val="Cuadro #11"/>
    </sheetNames>
    <sheetDataSet>
      <sheetData sheetId="4">
        <row r="20">
          <cell r="E20">
            <v>751.731894975667</v>
          </cell>
        </row>
      </sheetData>
      <sheetData sheetId="10">
        <row r="6">
          <cell r="M6">
            <v>45026.79892296715</v>
          </cell>
        </row>
        <row r="21">
          <cell r="M21">
            <v>4123.164142276917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II.5"/>
      <sheetName val="V.1"/>
      <sheetName val="V.1 (b)"/>
      <sheetName val="V.2"/>
      <sheetName val="V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MONE(M)"/>
      <sheetName val="BURSAT(M)"/>
      <sheetName val="REAL(T)"/>
      <sheetName val="EXT(T)"/>
      <sheetName val="EXT(A)"/>
      <sheetName val="REAL(A)"/>
      <sheetName val="FISCAL(A)"/>
      <sheetName val="METAS"/>
      <sheetName val="EJECUTIVO"/>
      <sheetName val="EXT(M)"/>
      <sheetName val="FISCAL(M)"/>
    </sheetNames>
    <sheetDataSet>
      <sheetData sheetId="13">
        <row r="87">
          <cell r="I87">
            <v>2948.353472093782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4340.971167921578</v>
          </cell>
          <cell r="U87">
            <v>4796.475667363424</v>
          </cell>
          <cell r="V87">
            <v>5281.4601257114955</v>
          </cell>
          <cell r="W87">
            <v>5727.859379467429</v>
          </cell>
          <cell r="X87">
            <v>6135.969320196473</v>
          </cell>
          <cell r="Y87">
            <v>6574.291050968246</v>
          </cell>
          <cell r="Z87">
            <v>7047.464502227821</v>
          </cell>
          <cell r="AA87">
            <v>7558.403946966446</v>
          </cell>
          <cell r="AB87">
            <v>8115.296030597832</v>
          </cell>
          <cell r="AC87">
            <v>8717.4088695619</v>
          </cell>
          <cell r="AD87">
            <v>9368.583761965505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</v>
          </cell>
        </row>
        <row r="88">
          <cell r="I88">
            <v>-5.700896588757785</v>
          </cell>
          <cell r="O88">
            <v>-4.2680477584313845</v>
          </cell>
          <cell r="P88">
            <v>0.39067187697440986</v>
          </cell>
          <cell r="Q88">
            <v>-2.522099547579658</v>
          </cell>
          <cell r="R88">
            <v>-4.3170827584920195</v>
          </cell>
          <cell r="S88">
            <v>-6.226388588357742</v>
          </cell>
          <cell r="T88">
            <v>-6.225562666266122</v>
          </cell>
          <cell r="U88">
            <v>-5.983780002420488</v>
          </cell>
          <cell r="V88">
            <v>-6.314854522536489</v>
          </cell>
          <cell r="W88">
            <v>-5.664062072948311</v>
          </cell>
          <cell r="X88">
            <v>-5.770379695348117</v>
          </cell>
          <cell r="Y88">
            <v>-5.865678818031738</v>
          </cell>
          <cell r="Z88">
            <v>-5.945812001388351</v>
          </cell>
          <cell r="AA88">
            <v>-6.0153445427542485</v>
          </cell>
          <cell r="AB88">
            <v>-6.072066314738141</v>
          </cell>
          <cell r="AC88">
            <v>-6.105502762163409</v>
          </cell>
          <cell r="AD88">
            <v>-6.041470087885746</v>
          </cell>
          <cell r="AE88">
            <v>-5.975744502074125</v>
          </cell>
          <cell r="AF88">
            <v>-5.90733146422388</v>
          </cell>
          <cell r="AG88">
            <v>-5.834094410554296</v>
          </cell>
          <cell r="AH88">
            <v>-5.755030637140064</v>
          </cell>
          <cell r="AI88">
            <v>-5.670640930790757</v>
          </cell>
        </row>
        <row r="89">
          <cell r="I89">
            <v>-5.749428652616303</v>
          </cell>
          <cell r="O89">
            <v>-3.490753755281993</v>
          </cell>
          <cell r="P89">
            <v>0.39067187697440986</v>
          </cell>
          <cell r="Q89">
            <v>-2.522099547579658</v>
          </cell>
          <cell r="R89">
            <v>-4.3170827584920195</v>
          </cell>
          <cell r="S89">
            <v>-6.226388588357742</v>
          </cell>
          <cell r="T89">
            <v>-6.225562666266122</v>
          </cell>
          <cell r="U89">
            <v>-5.983780002420488</v>
          </cell>
          <cell r="V89">
            <v>-6.314854522536489</v>
          </cell>
          <cell r="W89">
            <v>-5.664062072948311</v>
          </cell>
          <cell r="X89">
            <v>-5.770379695348117</v>
          </cell>
          <cell r="Y89">
            <v>-5.865678818031738</v>
          </cell>
          <cell r="Z89">
            <v>-5.945812001388351</v>
          </cell>
          <cell r="AA89">
            <v>-6.0153445427542485</v>
          </cell>
          <cell r="AB89">
            <v>-6.072066314738141</v>
          </cell>
          <cell r="AC89">
            <v>-6.105502762163409</v>
          </cell>
          <cell r="AD89">
            <v>-6.041470087885746</v>
          </cell>
          <cell r="AE89">
            <v>-5.975744502074125</v>
          </cell>
          <cell r="AF89">
            <v>-5.90733146422388</v>
          </cell>
          <cell r="AG89">
            <v>-5.834094410554296</v>
          </cell>
          <cell r="AH89">
            <v>-5.755030637140064</v>
          </cell>
          <cell r="AI89">
            <v>-5.670640930790757</v>
          </cell>
        </row>
        <row r="90">
          <cell r="I90">
            <v>8860.12186198265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33932.67031959323</v>
          </cell>
          <cell r="Z90">
            <v>36969.18024395409</v>
          </cell>
          <cell r="AA90">
            <v>40295.869642819904</v>
          </cell>
          <cell r="AB90">
            <v>43941.46054113445</v>
          </cell>
          <cell r="AC90">
            <v>47949.007501957436</v>
          </cell>
          <cell r="AD90">
            <v>52354.48465409033</v>
          </cell>
          <cell r="AE90">
            <v>57164.729911948285</v>
          </cell>
          <cell r="AF90">
            <v>62416.93271353192</v>
          </cell>
          <cell r="AG90">
            <v>68151.69940217413</v>
          </cell>
          <cell r="AH90">
            <v>74413.36716626809</v>
          </cell>
          <cell r="AI90">
            <v>81250.34682326906</v>
          </cell>
        </row>
        <row r="91">
          <cell r="I91">
            <v>1.516946370302484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</v>
          </cell>
          <cell r="S92">
            <v>3593.4352622187776</v>
          </cell>
          <cell r="T92">
            <v>4019.5517424303075</v>
          </cell>
          <cell r="U92">
            <v>4435.784285810613</v>
          </cell>
          <cell r="V92">
            <v>5008.834353171186</v>
          </cell>
          <cell r="W92">
            <v>6185.072625992309</v>
          </cell>
          <cell r="X92">
            <v>6734.753824640068</v>
          </cell>
          <cell r="Y92">
            <v>7334.919798361671</v>
          </cell>
          <cell r="Z92">
            <v>7991.294806645523</v>
          </cell>
          <cell r="AA92">
            <v>8710.395299030033</v>
          </cell>
          <cell r="AB92">
            <v>9498.429857021607</v>
          </cell>
          <cell r="AC92">
            <v>10364.70519783472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29.6078906774871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6.0370069569611</v>
          </cell>
          <cell r="X96">
            <v>6.059297688087573</v>
          </cell>
          <cell r="Y96">
            <v>6.075056494645792</v>
          </cell>
          <cell r="Z96">
            <v>6.097551805497292</v>
          </cell>
          <cell r="AA96">
            <v>6.119904514897145</v>
          </cell>
          <cell r="AB96">
            <v>6.119904514897145</v>
          </cell>
          <cell r="AC96">
            <v>6.119904514897145</v>
          </cell>
          <cell r="AD96">
            <v>6.119904514897145</v>
          </cell>
          <cell r="AE96">
            <v>6.119904514897145</v>
          </cell>
          <cell r="AF96">
            <v>6.119904514897145</v>
          </cell>
          <cell r="AG96">
            <v>6.119904514897145</v>
          </cell>
          <cell r="AH96">
            <v>6.119904514897145</v>
          </cell>
          <cell r="AI96">
            <v>6.119904514897145</v>
          </cell>
        </row>
        <row r="97">
          <cell r="I97">
            <v>16.120635221711165</v>
          </cell>
          <cell r="O97">
            <v>12.476073432770907</v>
          </cell>
          <cell r="P97">
            <v>3.260730562941183</v>
          </cell>
          <cell r="Q97">
            <v>8.65940765552573</v>
          </cell>
          <cell r="R97">
            <v>5.810439334769502</v>
          </cell>
          <cell r="S97">
            <v>9.48164780870766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O98">
            <v>5.75720275698286</v>
          </cell>
          <cell r="P98">
            <v>1.96279228632934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1.213692620087997</v>
          </cell>
          <cell r="U99">
            <v>0.22568345998415396</v>
          </cell>
          <cell r="V99">
            <v>0.007532815446992913</v>
          </cell>
          <cell r="W99">
            <v>0.01358536780145414</v>
          </cell>
          <cell r="X99">
            <v>0.02012316890925092</v>
          </cell>
          <cell r="Y99">
            <v>0.024417455743773075</v>
          </cell>
          <cell r="Z99">
            <v>0.028491137064861505</v>
          </cell>
          <cell r="AA99">
            <v>0.03240251154335283</v>
          </cell>
          <cell r="AB99">
            <v>0.03615395291419077</v>
          </cell>
          <cell r="AC99">
            <v>0.03973586671166629</v>
          </cell>
          <cell r="AD99">
            <v>0.030556656955283756</v>
          </cell>
          <cell r="AE99">
            <v>0.03377346336601761</v>
          </cell>
          <cell r="AF99">
            <v>0.0368320232179542</v>
          </cell>
          <cell r="AG99">
            <v>0.03973605644893041</v>
          </cell>
          <cell r="AH99">
            <v>0.04248937953299503</v>
          </cell>
          <cell r="AI99">
            <v>0.04509588825274591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4.229384108771072</v>
          </cell>
          <cell r="R100">
            <v>4.521803503760651</v>
          </cell>
          <cell r="S100">
            <v>5.178439907283661</v>
          </cell>
          <cell r="T100">
            <v>8.26871466565342</v>
          </cell>
          <cell r="U100">
            <v>10.504640091559338</v>
          </cell>
          <cell r="V100">
            <v>10.294834287382585</v>
          </cell>
          <cell r="W100">
            <v>8.189064409123944</v>
          </cell>
          <cell r="X100">
            <v>6.598373809586079</v>
          </cell>
          <cell r="Y100">
            <v>6.591108605901169</v>
          </cell>
          <cell r="Z100">
            <v>6.625861228401092</v>
          </cell>
          <cell r="AA100">
            <v>6.659919428052703</v>
          </cell>
          <cell r="AB100">
            <v>6.693283821060618</v>
          </cell>
          <cell r="AC100">
            <v>6.725956207566753</v>
          </cell>
          <cell r="AD100">
            <v>6.757939500159523</v>
          </cell>
          <cell r="AE100">
            <v>6.789237651965237</v>
          </cell>
          <cell r="AF100">
            <v>6.8198555848138795</v>
          </cell>
          <cell r="AG100">
            <v>6.849799117932648</v>
          </cell>
          <cell r="AH100">
            <v>6.8790748975734175</v>
          </cell>
          <cell r="AI100">
            <v>6.907690327937303</v>
          </cell>
        </row>
        <row r="101">
          <cell r="I101">
            <v>32.06898399564191</v>
          </cell>
          <cell r="O101">
            <v>7.33610197923833</v>
          </cell>
          <cell r="P101">
            <v>-6.532981960594164</v>
          </cell>
          <cell r="Q101">
            <v>7.8409233833933945</v>
          </cell>
          <cell r="R101">
            <v>15.634245917394306</v>
          </cell>
          <cell r="S101">
            <v>14.41500309398933</v>
          </cell>
          <cell r="T101">
            <v>8.491642832480473</v>
          </cell>
          <cell r="U101">
            <v>8.200415053438093</v>
          </cell>
          <cell r="V101">
            <v>10.567623519156966</v>
          </cell>
          <cell r="W101">
            <v>6.59139822165844</v>
          </cell>
          <cell r="X101">
            <v>6.566925610440499</v>
          </cell>
          <cell r="Y101">
            <v>6.583607324290619</v>
          </cell>
          <cell r="Z101">
            <v>6.604937689358792</v>
          </cell>
          <cell r="AA101">
            <v>6.6257731151688315</v>
          </cell>
          <cell r="AB101">
            <v>6.631786686961871</v>
          </cell>
          <cell r="AC101">
            <v>6.637820062840816</v>
          </cell>
          <cell r="AD101">
            <v>6.64311832904938</v>
          </cell>
          <cell r="AE101">
            <v>6.648522597956363</v>
          </cell>
          <cell r="AF101">
            <v>6.653844596730396</v>
          </cell>
          <cell r="AG101">
            <v>6.659089550664321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3.145705448622338</v>
          </cell>
          <cell r="R102">
            <v>3.430370797006784</v>
          </cell>
          <cell r="S102">
            <v>4.061617814288618</v>
          </cell>
          <cell r="T102">
            <v>4.866092295215211</v>
          </cell>
          <cell r="U102">
            <v>4.9409759690189645</v>
          </cell>
          <cell r="V102">
            <v>5.141278663616638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O103">
            <v>6.086407361880177</v>
          </cell>
          <cell r="P103">
            <v>15.278515998724345</v>
          </cell>
          <cell r="Q103">
            <v>13.366866919017156</v>
          </cell>
          <cell r="R103">
            <v>4.768639489311482</v>
          </cell>
          <cell r="S103">
            <v>6.683739818834525</v>
          </cell>
          <cell r="T103">
            <v>9.638560084198346</v>
          </cell>
          <cell r="U103">
            <v>11.7863660118324</v>
          </cell>
          <cell r="V103">
            <v>11.233608462562074</v>
          </cell>
          <cell r="W103">
            <v>9.120387868870708</v>
          </cell>
          <cell r="X103">
            <v>7.52432503972382</v>
          </cell>
          <cell r="Y103">
            <v>7.522888505438459</v>
          </cell>
          <cell r="Z103">
            <v>7.563588913279418</v>
          </cell>
          <cell r="AA103">
            <v>7.603401549645454</v>
          </cell>
          <cell r="AB103">
            <v>7.642329816677204</v>
          </cell>
          <cell r="AC103">
            <v>7.68037853243078</v>
          </cell>
          <cell r="AD103">
            <v>7.717553836851337</v>
          </cell>
          <cell r="AE103">
            <v>7.753863097794266</v>
          </cell>
          <cell r="AF103">
            <v>7.7893148176966065</v>
          </cell>
          <cell r="AG103">
            <v>7.823918541447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51.69493513422336</v>
          </cell>
          <cell r="O104">
            <v>4.716906938335967</v>
          </cell>
          <cell r="P104">
            <v>-3.074346867152485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</v>
          </cell>
          <cell r="X104">
            <v>7.470977104131009</v>
          </cell>
          <cell r="Y104">
            <v>7.489075552956351</v>
          </cell>
          <cell r="Z104">
            <v>7.511850012340005</v>
          </cell>
          <cell r="AA104">
            <v>7.534109436347379</v>
          </cell>
          <cell r="AB104">
            <v>7.541405191250973</v>
          </cell>
          <cell r="AC104">
            <v>7.548718793654174</v>
          </cell>
          <cell r="AD104">
            <v>7.568831134770832</v>
          </cell>
          <cell r="AE104">
            <v>7.575544979718018</v>
          </cell>
          <cell r="AF104">
            <v>7.582172481847451</v>
          </cell>
          <cell r="AG104">
            <v>7.588718814906187</v>
          </cell>
          <cell r="AH104">
            <v>7.595188853647741</v>
          </cell>
          <cell r="AI104">
            <v>7.6015871896935465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</v>
          </cell>
          <cell r="Q113">
            <v>-1.9624350034872506</v>
          </cell>
          <cell r="R113">
            <v>-3.781874483173221</v>
          </cell>
          <cell r="S113">
            <v>-5.720283694043543</v>
          </cell>
          <cell r="T113">
            <v>-5.739474590522601</v>
          </cell>
          <cell r="U113">
            <v>-5.521793372065815</v>
          </cell>
          <cell r="V113">
            <v>-5.873976123879049</v>
          </cell>
          <cell r="W113">
            <v>-5.2869708052947795</v>
          </cell>
          <cell r="X113">
            <v>-5.402114334774734</v>
          </cell>
          <cell r="Y113">
            <v>-5.5032287887593485</v>
          </cell>
          <cell r="Z113">
            <v>-5.5915140550030005</v>
          </cell>
          <cell r="AA113">
            <v>-5.666355768228769</v>
          </cell>
          <cell r="AB113">
            <v>-5.728702983730929</v>
          </cell>
          <cell r="AC113">
            <v>-5.768079301452794</v>
          </cell>
          <cell r="AD113">
            <v>-5.709874214172348</v>
          </cell>
          <cell r="AE113">
            <v>-5.650111519109159</v>
          </cell>
          <cell r="AF113">
            <v>-5.588256569686463</v>
          </cell>
          <cell r="AG113">
            <v>-5.520510208861048</v>
          </cell>
          <cell r="AH113">
            <v>-5.446683192543247</v>
          </cell>
          <cell r="AI113">
            <v>-5.3677100372222935</v>
          </cell>
        </row>
        <row r="114">
          <cell r="I114">
            <v>116.93383235292333</v>
          </cell>
          <cell r="O114">
            <v>-9.376359315697458</v>
          </cell>
          <cell r="P114">
            <v>-16.323044732534143</v>
          </cell>
          <cell r="Q114">
            <v>-4.0000000000000036</v>
          </cell>
          <cell r="R114">
            <v>-2.000000000000013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4047.919631482802</v>
          </cell>
          <cell r="Z115">
            <v>4356.523188827923</v>
          </cell>
          <cell r="AA115">
            <v>4689.296071186887</v>
          </cell>
          <cell r="AB115">
            <v>4725.197443695422</v>
          </cell>
          <cell r="AC115">
            <v>5236.544631864185</v>
          </cell>
          <cell r="AD115">
            <v>5728.898469074415</v>
          </cell>
          <cell r="AE115">
            <v>6216.597560151874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</v>
          </cell>
        </row>
        <row r="116">
          <cell r="I116">
            <v>55.9389</v>
          </cell>
          <cell r="O116">
            <v>78.6</v>
          </cell>
          <cell r="P116">
            <v>77.07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</v>
          </cell>
          <cell r="X116">
            <v>65.41739146079286</v>
          </cell>
          <cell r="Y116">
            <v>66.37853893780107</v>
          </cell>
          <cell r="Z116">
            <v>67.3538081101556</v>
          </cell>
          <cell r="AA116">
            <v>68.34340646139484</v>
          </cell>
          <cell r="AB116">
            <v>69.34754452351683</v>
          </cell>
          <cell r="AC116">
            <v>70.36643592176895</v>
          </cell>
          <cell r="AD116">
            <v>71.40029742009548</v>
          </cell>
          <cell r="AE116">
            <v>72.44934896725313</v>
          </cell>
          <cell r="AF116">
            <v>73.51381374360389</v>
          </cell>
          <cell r="AG116">
            <v>74.59391820859567</v>
          </cell>
          <cell r="AH116">
            <v>75.68989214894025</v>
          </cell>
          <cell r="AI116">
            <v>76.80196872749931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</v>
          </cell>
          <cell r="O118">
            <v>107.00114841371561</v>
          </cell>
          <cell r="P118">
            <v>54.40114841371561</v>
          </cell>
          <cell r="Q118">
            <v>0.4011484137156103</v>
          </cell>
          <cell r="R118">
            <v>0.4011484137156103</v>
          </cell>
          <cell r="S118">
            <v>0.4011484137156103</v>
          </cell>
          <cell r="T118">
            <v>0.4011484137156103</v>
          </cell>
          <cell r="U118">
            <v>0.4011484137156103</v>
          </cell>
          <cell r="V118">
            <v>0.4011484137156103</v>
          </cell>
          <cell r="W118">
            <v>0.4011484137156103</v>
          </cell>
          <cell r="X118">
            <v>0.4011484137156103</v>
          </cell>
          <cell r="Y118">
            <v>0.4011484137156103</v>
          </cell>
          <cell r="Z118">
            <v>0.4011484137156103</v>
          </cell>
          <cell r="AA118">
            <v>0.4011484137156103</v>
          </cell>
          <cell r="AB118">
            <v>0.4011484137156103</v>
          </cell>
          <cell r="AC118">
            <v>0.4011484137156103</v>
          </cell>
          <cell r="AD118">
            <v>0.4011484137156103</v>
          </cell>
          <cell r="AE118">
            <v>0.4011484137156103</v>
          </cell>
          <cell r="AF118">
            <v>0.4011484137156103</v>
          </cell>
          <cell r="AG118">
            <v>0.4011484137156103</v>
          </cell>
          <cell r="AH118">
            <v>0.4011484137156103</v>
          </cell>
          <cell r="AI118">
            <v>0.4011484137156103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n.gob.ni/estadisticas/monetario_financiero/monetario/monetario_mensual/index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5" tint="-0.24997000396251678"/>
  </sheetPr>
  <dimension ref="A4:U297"/>
  <sheetViews>
    <sheetView tabSelected="1" zoomScale="90" zoomScaleNormal="90" zoomScalePageLayoutView="0" workbookViewId="0" topLeftCell="A273">
      <selection activeCell="B278" sqref="B278"/>
    </sheetView>
  </sheetViews>
  <sheetFormatPr defaultColWidth="11.57421875" defaultRowHeight="15" outlineLevelRow="1"/>
  <cols>
    <col min="1" max="1" width="5.7109375" style="1" customWidth="1"/>
    <col min="2" max="2" width="6.8515625" style="1" customWidth="1"/>
    <col min="3" max="3" width="11.421875" style="1" customWidth="1"/>
    <col min="4" max="4" width="11.00390625" style="1" bestFit="1" customWidth="1"/>
    <col min="5" max="5" width="7.8515625" style="1" customWidth="1"/>
    <col min="6" max="6" width="8.28125" style="1" customWidth="1"/>
    <col min="7" max="7" width="6.8515625" style="1" customWidth="1"/>
    <col min="8" max="8" width="8.57421875" style="1" customWidth="1"/>
    <col min="9" max="9" width="8.140625" style="1" customWidth="1"/>
    <col min="10" max="10" width="11.00390625" style="1" customWidth="1"/>
    <col min="11" max="11" width="13.8515625" style="1" bestFit="1" customWidth="1"/>
    <col min="12" max="12" width="9.140625" style="1" customWidth="1"/>
    <col min="13" max="13" width="8.140625" style="1" customWidth="1"/>
    <col min="14" max="14" width="7.57421875" style="1" customWidth="1"/>
    <col min="15" max="15" width="8.57421875" style="1" customWidth="1"/>
    <col min="16" max="16" width="8.421875" style="1" customWidth="1"/>
    <col min="17" max="18" width="11.57421875" style="1" customWidth="1"/>
    <col min="19" max="19" width="13.57421875" style="1" customWidth="1"/>
    <col min="20" max="32" width="9.7109375" style="1" customWidth="1"/>
    <col min="33" max="16384" width="11.57421875" style="1" customWidth="1"/>
  </cols>
  <sheetData>
    <row r="1" ht="12.75"/>
    <row r="2" ht="12.75"/>
    <row r="3" ht="12.75"/>
    <row r="4" spans="14:16" ht="12.75">
      <c r="N4" s="2" t="s">
        <v>0</v>
      </c>
      <c r="O4" s="2"/>
      <c r="P4" s="2"/>
    </row>
    <row r="5" spans="1:16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 customHeight="1">
      <c r="A7" s="5" t="s">
        <v>3</v>
      </c>
      <c r="B7" s="6"/>
      <c r="C7" s="7" t="s">
        <v>4</v>
      </c>
      <c r="D7" s="7"/>
      <c r="E7" s="7"/>
      <c r="F7" s="7"/>
      <c r="G7" s="7"/>
      <c r="H7" s="7"/>
      <c r="I7" s="6"/>
      <c r="J7" s="8" t="s">
        <v>5</v>
      </c>
      <c r="K7" s="8"/>
      <c r="L7" s="8"/>
      <c r="M7" s="8"/>
      <c r="N7" s="8"/>
      <c r="O7" s="8"/>
      <c r="P7" s="9"/>
    </row>
    <row r="8" spans="1:16" ht="24" customHeight="1">
      <c r="A8" s="10"/>
      <c r="B8" s="11"/>
      <c r="C8" s="12" t="s">
        <v>6</v>
      </c>
      <c r="D8" s="13" t="s">
        <v>7</v>
      </c>
      <c r="E8" s="13"/>
      <c r="F8" s="13" t="s">
        <v>8</v>
      </c>
      <c r="G8" s="13"/>
      <c r="H8" s="14" t="s">
        <v>9</v>
      </c>
      <c r="I8" s="15"/>
      <c r="J8" s="16" t="s">
        <v>6</v>
      </c>
      <c r="K8" s="17" t="s">
        <v>7</v>
      </c>
      <c r="L8" s="17"/>
      <c r="M8" s="17" t="s">
        <v>8</v>
      </c>
      <c r="N8" s="17"/>
      <c r="O8" s="14" t="s">
        <v>9</v>
      </c>
      <c r="P8" s="15"/>
    </row>
    <row r="9" spans="1:16" s="22" customFormat="1" ht="36.75" customHeight="1">
      <c r="A9" s="10"/>
      <c r="B9" s="11"/>
      <c r="C9" s="18"/>
      <c r="D9" s="19" t="s">
        <v>10</v>
      </c>
      <c r="E9" s="20" t="s">
        <v>11</v>
      </c>
      <c r="F9" s="19" t="s">
        <v>10</v>
      </c>
      <c r="G9" s="20" t="s">
        <v>11</v>
      </c>
      <c r="H9" s="19" t="s">
        <v>10</v>
      </c>
      <c r="I9" s="20" t="s">
        <v>11</v>
      </c>
      <c r="J9" s="21"/>
      <c r="K9" s="19" t="s">
        <v>10</v>
      </c>
      <c r="L9" s="20" t="s">
        <v>11</v>
      </c>
      <c r="M9" s="19" t="s">
        <v>10</v>
      </c>
      <c r="N9" s="20" t="s">
        <v>11</v>
      </c>
      <c r="O9" s="19" t="s">
        <v>10</v>
      </c>
      <c r="P9" s="20" t="s">
        <v>11</v>
      </c>
    </row>
    <row r="10" spans="1:16" s="27" customFormat="1" ht="12.75" customHeight="1">
      <c r="A10" s="23"/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6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</row>
    <row r="11" spans="1:16" ht="12.75">
      <c r="A11" s="28">
        <v>2001</v>
      </c>
      <c r="B11" s="29" t="s">
        <v>26</v>
      </c>
      <c r="C11" s="30">
        <v>6201.85</v>
      </c>
      <c r="D11" s="31">
        <v>1137.39</v>
      </c>
      <c r="E11" s="32">
        <f aca="true" t="shared" si="0" ref="E11:E22">+D11/C11*100</f>
        <v>18.339527721566952</v>
      </c>
      <c r="F11" s="31">
        <v>1421.7</v>
      </c>
      <c r="G11" s="32">
        <v>22.923804993671244</v>
      </c>
      <c r="H11" s="31">
        <f aca="true" t="shared" si="1" ref="H11:I22">+F11-D11</f>
        <v>284.30999999999995</v>
      </c>
      <c r="I11" s="32">
        <f t="shared" si="1"/>
        <v>4.584277272104291</v>
      </c>
      <c r="J11" s="31">
        <v>1085.48</v>
      </c>
      <c r="K11" s="31">
        <v>197.94</v>
      </c>
      <c r="L11" s="32">
        <f aca="true" t="shared" si="2" ref="L11:L22">+K11/J11*100</f>
        <v>18.235250764638685</v>
      </c>
      <c r="M11" s="31">
        <v>222.97</v>
      </c>
      <c r="N11" s="32">
        <f aca="true" t="shared" si="3" ref="N11:N22">+M11/J11*100</f>
        <v>20.541143088771786</v>
      </c>
      <c r="O11" s="32">
        <f>+M11-K11</f>
        <v>25.03</v>
      </c>
      <c r="P11" s="33">
        <f aca="true" t="shared" si="4" ref="O11:P26">+N11-L11</f>
        <v>2.305892324133101</v>
      </c>
    </row>
    <row r="12" spans="1:16" ht="12.75" hidden="1">
      <c r="A12" s="34">
        <v>2002</v>
      </c>
      <c r="B12" s="35" t="s">
        <v>27</v>
      </c>
      <c r="C12" s="30">
        <f>+'[1]2002'!$C$10</f>
        <v>6098.150000000001</v>
      </c>
      <c r="D12" s="31">
        <f>+'[1]2002'!$C$12</f>
        <v>1117.4</v>
      </c>
      <c r="E12" s="32">
        <f t="shared" si="0"/>
        <v>18.32358994121168</v>
      </c>
      <c r="F12" s="31">
        <f>+'[1]2002'!$C$14</f>
        <v>1161.1</v>
      </c>
      <c r="G12" s="32">
        <f aca="true" t="shared" si="5" ref="G12:G22">+F12/C12*100</f>
        <v>19.040200716610773</v>
      </c>
      <c r="H12" s="31">
        <f t="shared" si="1"/>
        <v>43.69999999999982</v>
      </c>
      <c r="I12" s="32">
        <f t="shared" si="1"/>
        <v>0.7166107753990936</v>
      </c>
      <c r="J12" s="31">
        <f>+'[1]2002'!$C$21</f>
        <v>1100.7</v>
      </c>
      <c r="K12" s="31">
        <f>+'[1]2002'!$C$23</f>
        <v>200.9</v>
      </c>
      <c r="L12" s="32">
        <f t="shared" si="2"/>
        <v>18.252021440901245</v>
      </c>
      <c r="M12" s="31">
        <v>210.2</v>
      </c>
      <c r="N12" s="32">
        <f t="shared" si="3"/>
        <v>19.09693831198328</v>
      </c>
      <c r="O12" s="32">
        <f t="shared" si="4"/>
        <v>9.299999999999983</v>
      </c>
      <c r="P12" s="33">
        <f t="shared" si="4"/>
        <v>0.8449168710820345</v>
      </c>
    </row>
    <row r="13" spans="1:16" ht="12.75" hidden="1">
      <c r="A13" s="34"/>
      <c r="B13" s="35" t="s">
        <v>28</v>
      </c>
      <c r="C13" s="30">
        <f>+'[1]2002'!$D$10</f>
        <v>6174.05</v>
      </c>
      <c r="D13" s="31">
        <f>+'[1]2002'!$D$12</f>
        <v>1132.04</v>
      </c>
      <c r="E13" s="32">
        <f t="shared" si="0"/>
        <v>18.33545241778087</v>
      </c>
      <c r="F13" s="31">
        <f>+'[1]2002'!$D$13+'[1]2002'!$D$14</f>
        <v>1236.3</v>
      </c>
      <c r="G13" s="32">
        <f t="shared" si="5"/>
        <v>20.024133267466247</v>
      </c>
      <c r="H13" s="31">
        <f t="shared" si="1"/>
        <v>104.25999999999999</v>
      </c>
      <c r="I13" s="32">
        <f t="shared" si="1"/>
        <v>1.688680849685376</v>
      </c>
      <c r="J13" s="31">
        <f>+'[1]2002'!$D$21</f>
        <v>1141.6100000000001</v>
      </c>
      <c r="K13" s="31">
        <f>+'[1]2002'!$D$23</f>
        <v>208.75</v>
      </c>
      <c r="L13" s="32">
        <f t="shared" si="2"/>
        <v>18.2855791382346</v>
      </c>
      <c r="M13" s="31">
        <v>225</v>
      </c>
      <c r="N13" s="32">
        <f t="shared" si="3"/>
        <v>19.709007454384594</v>
      </c>
      <c r="O13" s="32">
        <f t="shared" si="4"/>
        <v>16.25</v>
      </c>
      <c r="P13" s="33">
        <f t="shared" si="4"/>
        <v>1.4234283161499945</v>
      </c>
    </row>
    <row r="14" spans="1:16" ht="12.75" hidden="1">
      <c r="A14" s="34"/>
      <c r="B14" s="35" t="s">
        <v>29</v>
      </c>
      <c r="C14" s="30">
        <f>+'[1]2002'!$E$10</f>
        <v>6306.490000000001</v>
      </c>
      <c r="D14" s="31">
        <f>+'[1]2002'!$E$12</f>
        <v>1157.53</v>
      </c>
      <c r="E14" s="32">
        <f t="shared" si="0"/>
        <v>18.35458392861956</v>
      </c>
      <c r="F14" s="31">
        <f>+'[1]2002'!$E$13+'[1]2002'!$E$14</f>
        <v>1153.2</v>
      </c>
      <c r="G14" s="32">
        <f t="shared" si="5"/>
        <v>18.285924499999208</v>
      </c>
      <c r="H14" s="31">
        <f t="shared" si="1"/>
        <v>-4.329999999999927</v>
      </c>
      <c r="I14" s="32">
        <f t="shared" si="1"/>
        <v>-0.06865942862035368</v>
      </c>
      <c r="J14" s="31">
        <f>+'[1]2002'!$E$21</f>
        <v>1153.7</v>
      </c>
      <c r="K14" s="31">
        <f>+'[1]2002'!$E$23</f>
        <v>211.08</v>
      </c>
      <c r="L14" s="32">
        <f t="shared" si="2"/>
        <v>18.295917482881165</v>
      </c>
      <c r="M14" s="31">
        <v>220.36</v>
      </c>
      <c r="N14" s="32">
        <f t="shared" si="3"/>
        <v>19.100286036231257</v>
      </c>
      <c r="O14" s="32">
        <f t="shared" si="4"/>
        <v>9.280000000000001</v>
      </c>
      <c r="P14" s="33">
        <f t="shared" si="4"/>
        <v>0.8043685533500913</v>
      </c>
    </row>
    <row r="15" spans="1:16" ht="12.75" hidden="1">
      <c r="A15" s="34"/>
      <c r="B15" s="35" t="s">
        <v>30</v>
      </c>
      <c r="C15" s="30">
        <f>+'[1]2002'!$F$10</f>
        <v>6454.01</v>
      </c>
      <c r="D15" s="31">
        <f>+'[1]2002'!$F$12</f>
        <v>1185.92705</v>
      </c>
      <c r="E15" s="32">
        <f t="shared" si="0"/>
        <v>18.375042028134448</v>
      </c>
      <c r="F15" s="31">
        <f>+'[1]2002'!$F$13+'[1]2002'!$F$14</f>
        <v>1372.6000000000001</v>
      </c>
      <c r="G15" s="32">
        <f t="shared" si="5"/>
        <v>21.2673980982366</v>
      </c>
      <c r="H15" s="31">
        <f t="shared" si="1"/>
        <v>186.67295000000013</v>
      </c>
      <c r="I15" s="32">
        <f t="shared" si="1"/>
        <v>2.892356070102153</v>
      </c>
      <c r="J15" s="31">
        <f>+'[1]2002'!$F$21</f>
        <v>1165.69</v>
      </c>
      <c r="K15" s="31">
        <f>+'[1]2002'!$F$23</f>
        <v>213.39</v>
      </c>
      <c r="L15" s="32">
        <f t="shared" si="2"/>
        <v>18.305896078717325</v>
      </c>
      <c r="M15" s="31">
        <v>219.53</v>
      </c>
      <c r="N15" s="32">
        <f t="shared" si="3"/>
        <v>18.832622738463915</v>
      </c>
      <c r="O15" s="32">
        <f t="shared" si="4"/>
        <v>6.140000000000015</v>
      </c>
      <c r="P15" s="33">
        <f t="shared" si="4"/>
        <v>0.5267266597465898</v>
      </c>
    </row>
    <row r="16" spans="1:16" ht="12.75" hidden="1">
      <c r="A16" s="34"/>
      <c r="B16" s="35" t="s">
        <v>31</v>
      </c>
      <c r="C16" s="30">
        <f>+'[1]2002'!$J$10</f>
        <v>6530.900000000001</v>
      </c>
      <c r="D16" s="31">
        <f>+'[1]2002'!$J$12</f>
        <v>1200.689875</v>
      </c>
      <c r="E16" s="32">
        <f t="shared" si="0"/>
        <v>18.384753632730558</v>
      </c>
      <c r="F16" s="31">
        <f>+'[1]2002'!$J$13+'[1]2002'!$J$14</f>
        <v>1378.71</v>
      </c>
      <c r="G16" s="32">
        <f t="shared" si="5"/>
        <v>21.11056669065519</v>
      </c>
      <c r="H16" s="31">
        <f t="shared" si="1"/>
        <v>178.020125</v>
      </c>
      <c r="I16" s="32">
        <f t="shared" si="1"/>
        <v>2.7258130579246327</v>
      </c>
      <c r="J16" s="31">
        <f>+'[1]2002'!$J$21</f>
        <v>1171.88</v>
      </c>
      <c r="K16" s="31">
        <f>+'[1]2002'!$J$23</f>
        <v>214.57975000000002</v>
      </c>
      <c r="L16" s="32">
        <f t="shared" si="2"/>
        <v>18.310727207563914</v>
      </c>
      <c r="M16" s="31">
        <v>229.4</v>
      </c>
      <c r="N16" s="32">
        <f t="shared" si="3"/>
        <v>19.575383145031914</v>
      </c>
      <c r="O16" s="32">
        <f t="shared" si="4"/>
        <v>14.820249999999987</v>
      </c>
      <c r="P16" s="33">
        <f t="shared" si="4"/>
        <v>1.2646559374679995</v>
      </c>
    </row>
    <row r="17" spans="1:16" ht="12.75" hidden="1">
      <c r="A17" s="34"/>
      <c r="B17" s="35" t="s">
        <v>32</v>
      </c>
      <c r="C17" s="30">
        <f>+'[1]2002'!$W$10</f>
        <v>6570.1900000000005</v>
      </c>
      <c r="D17" s="31">
        <f>+'[1]2002'!$W$12</f>
        <v>1208.2917</v>
      </c>
      <c r="E17" s="32">
        <f t="shared" si="0"/>
        <v>18.390513820757086</v>
      </c>
      <c r="F17" s="31">
        <f>+'[1]2002'!$W$13+'[1]2002'!$W$14</f>
        <v>1173.56</v>
      </c>
      <c r="G17" s="32">
        <f t="shared" si="5"/>
        <v>17.861888316776227</v>
      </c>
      <c r="H17" s="31">
        <f t="shared" si="1"/>
        <v>-34.731700000000046</v>
      </c>
      <c r="I17" s="32">
        <f t="shared" si="1"/>
        <v>-0.5286255039808587</v>
      </c>
      <c r="J17" s="31">
        <f>+'[1]2002'!$W$21</f>
        <v>1189.3</v>
      </c>
      <c r="K17" s="31">
        <v>217.9331</v>
      </c>
      <c r="L17" s="32">
        <f t="shared" si="2"/>
        <v>18.32448499117128</v>
      </c>
      <c r="M17" s="31">
        <v>222.21</v>
      </c>
      <c r="N17" s="32">
        <f t="shared" si="3"/>
        <v>18.684099890692003</v>
      </c>
      <c r="O17" s="32">
        <f t="shared" si="4"/>
        <v>4.276900000000012</v>
      </c>
      <c r="P17" s="33">
        <f t="shared" si="4"/>
        <v>0.3596148995207251</v>
      </c>
    </row>
    <row r="18" spans="1:16" ht="12.75" hidden="1">
      <c r="A18" s="34"/>
      <c r="B18" s="35" t="s">
        <v>33</v>
      </c>
      <c r="C18" s="30">
        <f>+'[1]2002'!$AS$10</f>
        <v>6691.54</v>
      </c>
      <c r="D18" s="31">
        <f>+'[1]2002'!$AS$12</f>
        <v>1231.6515749999999</v>
      </c>
      <c r="E18" s="32">
        <f t="shared" si="0"/>
        <v>18.406100464168187</v>
      </c>
      <c r="F18" s="31">
        <f>+'[1]2002'!$AS$13+'[1]2002'!$AS$14</f>
        <v>1307.82</v>
      </c>
      <c r="G18" s="32">
        <f t="shared" si="5"/>
        <v>19.544379918523987</v>
      </c>
      <c r="H18" s="31">
        <f t="shared" si="1"/>
        <v>76.16842500000007</v>
      </c>
      <c r="I18" s="32">
        <f t="shared" si="1"/>
        <v>1.1382794543558</v>
      </c>
      <c r="J18" s="31">
        <f>+'[1]2002'!$AS$21</f>
        <v>1178.6000000000001</v>
      </c>
      <c r="K18" s="31">
        <v>215.87335000000002</v>
      </c>
      <c r="L18" s="32">
        <f t="shared" si="2"/>
        <v>18.316082640420838</v>
      </c>
      <c r="M18" s="31">
        <v>229.13</v>
      </c>
      <c r="N18" s="32">
        <f t="shared" si="3"/>
        <v>19.440862039708126</v>
      </c>
      <c r="O18" s="32">
        <f t="shared" si="4"/>
        <v>13.25664999999998</v>
      </c>
      <c r="P18" s="33">
        <f t="shared" si="4"/>
        <v>1.1247793992872879</v>
      </c>
    </row>
    <row r="19" spans="1:16" ht="12.75" hidden="1">
      <c r="A19" s="34"/>
      <c r="B19" s="35" t="s">
        <v>34</v>
      </c>
      <c r="C19" s="30">
        <f>+'[1]2002'!$BN$10</f>
        <v>6456.13</v>
      </c>
      <c r="D19" s="31">
        <f>+'[1]2002'!$BN$12</f>
        <v>1242.8050250000001</v>
      </c>
      <c r="E19" s="32">
        <f t="shared" si="0"/>
        <v>19.25</v>
      </c>
      <c r="F19" s="31">
        <f>+'[1]2002'!$BN$13+'[1]2002'!$BN$14</f>
        <v>1314.45</v>
      </c>
      <c r="G19" s="32">
        <f t="shared" si="5"/>
        <v>20.35972014194262</v>
      </c>
      <c r="H19" s="31">
        <f t="shared" si="1"/>
        <v>71.64497499999993</v>
      </c>
      <c r="I19" s="32">
        <f t="shared" si="1"/>
        <v>1.1097201419426206</v>
      </c>
      <c r="J19" s="31">
        <f>+'[1]2002'!$BN$21</f>
        <v>1184.86</v>
      </c>
      <c r="K19" s="31">
        <v>228.08554999999998</v>
      </c>
      <c r="L19" s="32">
        <f t="shared" si="2"/>
        <v>19.25</v>
      </c>
      <c r="M19" s="31">
        <v>244.25</v>
      </c>
      <c r="N19" s="32">
        <f t="shared" si="3"/>
        <v>20.614249784784704</v>
      </c>
      <c r="O19" s="32">
        <f t="shared" si="4"/>
        <v>16.164450000000016</v>
      </c>
      <c r="P19" s="33">
        <f t="shared" si="4"/>
        <v>1.364249784784704</v>
      </c>
    </row>
    <row r="20" spans="1:16" ht="12.75" hidden="1">
      <c r="A20" s="34"/>
      <c r="B20" s="35" t="s">
        <v>35</v>
      </c>
      <c r="C20" s="30">
        <f>+'[1]2002'!$CH$10</f>
        <v>6400.95</v>
      </c>
      <c r="D20" s="31">
        <f>+'[1]2002'!$CH$12</f>
        <v>1232.182875</v>
      </c>
      <c r="E20" s="32">
        <f t="shared" si="0"/>
        <v>19.25</v>
      </c>
      <c r="F20" s="31">
        <f>+'[1]2002'!$CH$13+'[1]2002'!$CH$14</f>
        <v>1479.37</v>
      </c>
      <c r="G20" s="32">
        <f t="shared" si="5"/>
        <v>23.11172560323077</v>
      </c>
      <c r="H20" s="31">
        <f t="shared" si="1"/>
        <v>247.18712499999992</v>
      </c>
      <c r="I20" s="32">
        <f t="shared" si="1"/>
        <v>3.86172560323077</v>
      </c>
      <c r="J20" s="31">
        <f>+'[1]2002'!$CH$21</f>
        <v>1177.65</v>
      </c>
      <c r="K20" s="31">
        <v>226.69762500000002</v>
      </c>
      <c r="L20" s="32">
        <f t="shared" si="2"/>
        <v>19.25</v>
      </c>
      <c r="M20" s="31">
        <v>230.09</v>
      </c>
      <c r="N20" s="32">
        <f t="shared" si="3"/>
        <v>19.53806309175052</v>
      </c>
      <c r="O20" s="32">
        <f t="shared" si="4"/>
        <v>3.392374999999987</v>
      </c>
      <c r="P20" s="33">
        <f t="shared" si="4"/>
        <v>0.28806309175051936</v>
      </c>
    </row>
    <row r="21" spans="1:16" ht="12.75" hidden="1">
      <c r="A21" s="34"/>
      <c r="B21" s="35" t="s">
        <v>36</v>
      </c>
      <c r="C21" s="30">
        <f>+'[1]2002'!$DE$10</f>
        <v>6569.1</v>
      </c>
      <c r="D21" s="31">
        <f>+'[1]2002'!$DE$12</f>
        <v>1264.55175</v>
      </c>
      <c r="E21" s="32">
        <f t="shared" si="0"/>
        <v>19.25</v>
      </c>
      <c r="F21" s="31">
        <f>+'[1]2002'!$DE$13+'[1]2002'!$DE$14</f>
        <v>1553.4</v>
      </c>
      <c r="G21" s="32">
        <f t="shared" si="5"/>
        <v>23.647074941772843</v>
      </c>
      <c r="H21" s="31">
        <f t="shared" si="1"/>
        <v>288.84825</v>
      </c>
      <c r="I21" s="32">
        <f t="shared" si="1"/>
        <v>4.397074941772843</v>
      </c>
      <c r="J21" s="31">
        <f>+'[1]2002'!$DE$21</f>
        <v>1167.57</v>
      </c>
      <c r="K21" s="31">
        <v>224.757225</v>
      </c>
      <c r="L21" s="32">
        <f t="shared" si="2"/>
        <v>19.25</v>
      </c>
      <c r="M21" s="31">
        <v>230.48</v>
      </c>
      <c r="N21" s="32">
        <f t="shared" si="3"/>
        <v>19.74014405988506</v>
      </c>
      <c r="O21" s="32">
        <f t="shared" si="4"/>
        <v>5.722774999999984</v>
      </c>
      <c r="P21" s="33">
        <f t="shared" si="4"/>
        <v>0.49014405988506127</v>
      </c>
    </row>
    <row r="22" spans="1:16" ht="12.75" hidden="1">
      <c r="A22" s="34"/>
      <c r="B22" s="35" t="s">
        <v>37</v>
      </c>
      <c r="C22" s="30">
        <f>+'[1]2002'!$DZ$10</f>
        <v>6753.62</v>
      </c>
      <c r="D22" s="31">
        <f>+'[1]2002'!$DZ$12</f>
        <v>1300.07185</v>
      </c>
      <c r="E22" s="32">
        <f t="shared" si="0"/>
        <v>19.25</v>
      </c>
      <c r="F22" s="31">
        <f>+'[1]2002'!$DZ$13+'[1]2002'!$DZ$14</f>
        <v>1458.8</v>
      </c>
      <c r="G22" s="32">
        <f t="shared" si="5"/>
        <v>21.600267708280892</v>
      </c>
      <c r="H22" s="31">
        <f t="shared" si="1"/>
        <v>158.7281499999999</v>
      </c>
      <c r="I22" s="32">
        <f t="shared" si="1"/>
        <v>2.3502677082808923</v>
      </c>
      <c r="J22" s="31">
        <f>+'[1]2002'!$DZ$21</f>
        <v>1166.79</v>
      </c>
      <c r="K22" s="31">
        <v>224.607075</v>
      </c>
      <c r="L22" s="32">
        <f t="shared" si="2"/>
        <v>19.25</v>
      </c>
      <c r="M22" s="31">
        <v>233.15</v>
      </c>
      <c r="N22" s="32">
        <f t="shared" si="3"/>
        <v>19.9821733131069</v>
      </c>
      <c r="O22" s="32">
        <f t="shared" si="4"/>
        <v>8.542924999999997</v>
      </c>
      <c r="P22" s="33">
        <f t="shared" si="4"/>
        <v>0.7321733131069017</v>
      </c>
    </row>
    <row r="23" spans="1:16" ht="12.75">
      <c r="A23" s="34"/>
      <c r="B23" s="35" t="s">
        <v>26</v>
      </c>
      <c r="C23" s="30">
        <v>6768.8</v>
      </c>
      <c r="D23" s="31">
        <v>1303</v>
      </c>
      <c r="E23" s="32">
        <f>+D23/C23*100</f>
        <v>19.25008864200449</v>
      </c>
      <c r="F23" s="31">
        <f>1330.4+203.1</f>
        <v>1533.5</v>
      </c>
      <c r="G23" s="32">
        <f>+F23/C23*100</f>
        <v>22.655418981207895</v>
      </c>
      <c r="H23" s="31">
        <f>+F23-D23</f>
        <v>230.5</v>
      </c>
      <c r="I23" s="32">
        <f>+G23-E23</f>
        <v>3.405330339203406</v>
      </c>
      <c r="J23" s="31">
        <v>1169.4</v>
      </c>
      <c r="K23" s="31">
        <v>225.1</v>
      </c>
      <c r="L23" s="32">
        <f>+K23/J23*100</f>
        <v>19.249187617581665</v>
      </c>
      <c r="M23" s="31">
        <f>211.2+35.1</f>
        <v>246.29999999999998</v>
      </c>
      <c r="N23" s="32">
        <f>+M23/J23*100</f>
        <v>21.062083119548483</v>
      </c>
      <c r="O23" s="32">
        <f t="shared" si="4"/>
        <v>21.19999999999999</v>
      </c>
      <c r="P23" s="33">
        <f t="shared" si="4"/>
        <v>1.8128955019668176</v>
      </c>
    </row>
    <row r="24" spans="1:16" ht="12.75" hidden="1">
      <c r="A24" s="34">
        <v>2003</v>
      </c>
      <c r="B24" s="35" t="s">
        <v>27</v>
      </c>
      <c r="C24" s="30">
        <f>+'[1]2003'!$D$10</f>
        <v>6682.36</v>
      </c>
      <c r="D24" s="31">
        <f>+'[1]2003'!$D$12</f>
        <v>1286.3543</v>
      </c>
      <c r="E24" s="32">
        <f aca="true" t="shared" si="6" ref="E24:E34">+D24/C24*100</f>
        <v>19.25</v>
      </c>
      <c r="F24" s="31">
        <f>+'[1]2003'!$D$13+'[1]2003'!$D$14</f>
        <v>1438.6699999999998</v>
      </c>
      <c r="G24" s="32">
        <f aca="true" t="shared" si="7" ref="G24:G34">+F24/C24*100</f>
        <v>21.529369863341692</v>
      </c>
      <c r="H24" s="31">
        <f aca="true" t="shared" si="8" ref="H24:I34">+F24-D24</f>
        <v>152.31569999999988</v>
      </c>
      <c r="I24" s="32">
        <f t="shared" si="8"/>
        <v>2.2793698633416923</v>
      </c>
      <c r="J24" s="31">
        <v>1180.67</v>
      </c>
      <c r="K24" s="31">
        <v>227.27897500000003</v>
      </c>
      <c r="L24" s="32">
        <f aca="true" t="shared" si="9" ref="L24:L34">+K24/J24*100</f>
        <v>19.25</v>
      </c>
      <c r="M24" s="31">
        <v>240.69</v>
      </c>
      <c r="N24" s="32">
        <f aca="true" t="shared" si="10" ref="N24:N34">+M24/J24*100</f>
        <v>20.385882592087544</v>
      </c>
      <c r="O24" s="32">
        <f t="shared" si="4"/>
        <v>13.411024999999967</v>
      </c>
      <c r="P24" s="33">
        <f t="shared" si="4"/>
        <v>1.135882592087544</v>
      </c>
    </row>
    <row r="25" spans="1:16" ht="12.75" hidden="1">
      <c r="A25" s="34"/>
      <c r="B25" s="35" t="s">
        <v>28</v>
      </c>
      <c r="C25" s="30">
        <f>+'[1]2003'!$E$10</f>
        <v>6783.6</v>
      </c>
      <c r="D25" s="31">
        <f>+'[1]2003'!$E$12</f>
        <v>1305.843</v>
      </c>
      <c r="E25" s="32">
        <f t="shared" si="6"/>
        <v>19.25</v>
      </c>
      <c r="F25" s="31">
        <f>+'[1]2003'!$E$13+'[1]2003'!$E$14</f>
        <v>1363.6399999999999</v>
      </c>
      <c r="G25" s="32">
        <f t="shared" si="7"/>
        <v>20.102010731764842</v>
      </c>
      <c r="H25" s="31">
        <f t="shared" si="8"/>
        <v>57.7969999999998</v>
      </c>
      <c r="I25" s="32">
        <f t="shared" si="8"/>
        <v>0.8520107317648424</v>
      </c>
      <c r="J25" s="31">
        <v>1191.65</v>
      </c>
      <c r="K25" s="31">
        <v>229.392625</v>
      </c>
      <c r="L25" s="32">
        <f t="shared" si="9"/>
        <v>19.25</v>
      </c>
      <c r="M25" s="31">
        <v>233.85</v>
      </c>
      <c r="N25" s="32">
        <f t="shared" si="10"/>
        <v>19.62405068602358</v>
      </c>
      <c r="O25" s="32">
        <f t="shared" si="4"/>
        <v>4.457374999999985</v>
      </c>
      <c r="P25" s="33">
        <f t="shared" si="4"/>
        <v>0.3740506860235797</v>
      </c>
    </row>
    <row r="26" spans="1:16" ht="12.75" hidden="1">
      <c r="A26" s="34"/>
      <c r="B26" s="35" t="s">
        <v>29</v>
      </c>
      <c r="C26" s="30">
        <f>+'[1]2003'!$F$10</f>
        <v>6925.2</v>
      </c>
      <c r="D26" s="31">
        <f>+'[1]2003'!$F$12</f>
        <v>1333.1009999999999</v>
      </c>
      <c r="E26" s="32">
        <f t="shared" si="6"/>
        <v>19.249999999999996</v>
      </c>
      <c r="F26" s="31">
        <f>+'[1]2003'!$F$13+'[1]2003'!$F$14</f>
        <v>1280.08</v>
      </c>
      <c r="G26" s="32">
        <f t="shared" si="7"/>
        <v>18.48437590250101</v>
      </c>
      <c r="H26" s="31">
        <f t="shared" si="8"/>
        <v>-53.02099999999996</v>
      </c>
      <c r="I26" s="32">
        <f t="shared" si="8"/>
        <v>-0.7656240974989856</v>
      </c>
      <c r="J26" s="31">
        <v>1206.6</v>
      </c>
      <c r="K26" s="31">
        <v>232.16655</v>
      </c>
      <c r="L26" s="32">
        <f t="shared" si="9"/>
        <v>19.241384883142718</v>
      </c>
      <c r="M26" s="31">
        <v>242.46</v>
      </c>
      <c r="N26" s="32">
        <f t="shared" si="10"/>
        <v>20.094480358030832</v>
      </c>
      <c r="O26" s="32">
        <f t="shared" si="4"/>
        <v>10.293450000000007</v>
      </c>
      <c r="P26" s="33">
        <f t="shared" si="4"/>
        <v>0.8530954748881143</v>
      </c>
    </row>
    <row r="27" spans="1:16" ht="12.75" hidden="1">
      <c r="A27" s="34"/>
      <c r="B27" s="35" t="s">
        <v>30</v>
      </c>
      <c r="C27" s="30">
        <f>+'[1]2003'!$G$10</f>
        <v>7086.46</v>
      </c>
      <c r="D27" s="31">
        <f>+'[1]2003'!$G$12</f>
        <v>1364.14355</v>
      </c>
      <c r="E27" s="32">
        <f t="shared" si="6"/>
        <v>19.25</v>
      </c>
      <c r="F27" s="31">
        <f>+'[1]2003'!$G$13+'[1]2003'!$G$14</f>
        <v>1536.3899999999999</v>
      </c>
      <c r="G27" s="32">
        <f t="shared" si="7"/>
        <v>21.680641674404423</v>
      </c>
      <c r="H27" s="31">
        <f t="shared" si="8"/>
        <v>172.24644999999987</v>
      </c>
      <c r="I27" s="32">
        <f t="shared" si="8"/>
        <v>2.4306416744044235</v>
      </c>
      <c r="J27" s="31">
        <v>1223.13</v>
      </c>
      <c r="K27" s="31">
        <v>235.45252500000004</v>
      </c>
      <c r="L27" s="32">
        <f t="shared" si="9"/>
        <v>19.25</v>
      </c>
      <c r="M27" s="31">
        <v>242.17</v>
      </c>
      <c r="N27" s="32">
        <f t="shared" si="10"/>
        <v>19.79920368235592</v>
      </c>
      <c r="O27" s="32">
        <f aca="true" t="shared" si="11" ref="O27:P42">+M27-K27</f>
        <v>6.717474999999951</v>
      </c>
      <c r="P27" s="33">
        <f t="shared" si="11"/>
        <v>0.5492036823559197</v>
      </c>
    </row>
    <row r="28" spans="1:16" ht="12.75" hidden="1">
      <c r="A28" s="34"/>
      <c r="B28" s="35" t="s">
        <v>31</v>
      </c>
      <c r="C28" s="30">
        <f>+'[1]2003'!$H$10</f>
        <v>7324.28</v>
      </c>
      <c r="D28" s="31">
        <f>+'[1]2003'!$H$12</f>
        <v>1409.9239</v>
      </c>
      <c r="E28" s="32">
        <f t="shared" si="6"/>
        <v>19.25</v>
      </c>
      <c r="F28" s="31">
        <f>+'[1]2003'!$H$13+'[1]2003'!$H$14</f>
        <v>1517.5</v>
      </c>
      <c r="G28" s="32">
        <f t="shared" si="7"/>
        <v>20.71876006924913</v>
      </c>
      <c r="H28" s="31">
        <f t="shared" si="8"/>
        <v>107.5761</v>
      </c>
      <c r="I28" s="32">
        <f t="shared" si="8"/>
        <v>1.4687600692491287</v>
      </c>
      <c r="J28" s="31">
        <v>1213.01</v>
      </c>
      <c r="K28" s="31">
        <v>233.504425</v>
      </c>
      <c r="L28" s="32">
        <f t="shared" si="9"/>
        <v>19.25</v>
      </c>
      <c r="M28" s="31">
        <v>237.37</v>
      </c>
      <c r="N28" s="32">
        <f t="shared" si="10"/>
        <v>19.5686762681264</v>
      </c>
      <c r="O28" s="32">
        <f t="shared" si="11"/>
        <v>3.865575000000007</v>
      </c>
      <c r="P28" s="33">
        <f t="shared" si="11"/>
        <v>0.31867626812639926</v>
      </c>
    </row>
    <row r="29" spans="1:16" ht="12.75" hidden="1">
      <c r="A29" s="34"/>
      <c r="B29" s="35" t="s">
        <v>32</v>
      </c>
      <c r="C29" s="30">
        <f>+'[1]2003'!$I$10</f>
        <v>7370.54</v>
      </c>
      <c r="D29" s="31">
        <f>+'[1]2003'!$I$12</f>
        <v>1418.82895</v>
      </c>
      <c r="E29" s="32">
        <f t="shared" si="6"/>
        <v>19.25</v>
      </c>
      <c r="F29" s="31">
        <f>+'[1]2003'!$I$13+'[1]2003'!$I$14</f>
        <v>1832.38</v>
      </c>
      <c r="G29" s="32">
        <f t="shared" si="7"/>
        <v>24.860865011247483</v>
      </c>
      <c r="H29" s="31">
        <f t="shared" si="8"/>
        <v>413.55105000000003</v>
      </c>
      <c r="I29" s="32">
        <f t="shared" si="8"/>
        <v>5.610865011247483</v>
      </c>
      <c r="J29" s="31">
        <v>1218.65</v>
      </c>
      <c r="K29" s="31">
        <v>234.59012500000003</v>
      </c>
      <c r="L29" s="32">
        <f t="shared" si="9"/>
        <v>19.25</v>
      </c>
      <c r="M29" s="31">
        <v>242.75</v>
      </c>
      <c r="N29" s="32">
        <f t="shared" si="10"/>
        <v>19.919583145283713</v>
      </c>
      <c r="O29" s="32">
        <f t="shared" si="11"/>
        <v>8.159874999999971</v>
      </c>
      <c r="P29" s="33">
        <f t="shared" si="11"/>
        <v>0.6695831452837133</v>
      </c>
    </row>
    <row r="30" spans="1:16" ht="12.75" hidden="1">
      <c r="A30" s="34"/>
      <c r="B30" s="35" t="s">
        <v>33</v>
      </c>
      <c r="C30" s="30">
        <f>+'[1]2003'!$J$10</f>
        <v>7604.99</v>
      </c>
      <c r="D30" s="31">
        <f>+'[1]2003'!$J$12</f>
        <v>1425.935625</v>
      </c>
      <c r="E30" s="32">
        <f t="shared" si="6"/>
        <v>18.750000000000004</v>
      </c>
      <c r="F30" s="31">
        <f>+'[1]2003'!$J$13+'[1]2003'!$J$14</f>
        <v>1712.38</v>
      </c>
      <c r="G30" s="32">
        <f t="shared" si="7"/>
        <v>22.516531908654713</v>
      </c>
      <c r="H30" s="31">
        <f t="shared" si="8"/>
        <v>286.44437500000004</v>
      </c>
      <c r="I30" s="32">
        <f t="shared" si="8"/>
        <v>3.7665319086547093</v>
      </c>
      <c r="J30" s="31">
        <v>1220.31</v>
      </c>
      <c r="K30" s="31">
        <v>228.808125</v>
      </c>
      <c r="L30" s="32">
        <f t="shared" si="9"/>
        <v>18.75</v>
      </c>
      <c r="M30" s="31">
        <v>239.63</v>
      </c>
      <c r="N30" s="32">
        <f t="shared" si="10"/>
        <v>19.636813596545142</v>
      </c>
      <c r="O30" s="32">
        <f t="shared" si="11"/>
        <v>10.821875000000006</v>
      </c>
      <c r="P30" s="33">
        <f t="shared" si="11"/>
        <v>0.8868135965451422</v>
      </c>
    </row>
    <row r="31" spans="1:16" ht="12.75" hidden="1">
      <c r="A31" s="34"/>
      <c r="B31" s="35" t="s">
        <v>34</v>
      </c>
      <c r="C31" s="30">
        <f>+'[1]2003'!$AD$10</f>
        <v>7686.45</v>
      </c>
      <c r="D31" s="31">
        <f>+'[1]2003'!$AD$12</f>
        <v>1402.7771249999998</v>
      </c>
      <c r="E31" s="32">
        <f t="shared" si="6"/>
        <v>18.25</v>
      </c>
      <c r="F31" s="31">
        <f>+'[1]2003'!$AD$13+'[1]2003'!$AD$14</f>
        <v>1613.7</v>
      </c>
      <c r="G31" s="32">
        <f t="shared" si="7"/>
        <v>20.994086997248406</v>
      </c>
      <c r="H31" s="31">
        <f t="shared" si="8"/>
        <v>210.9228750000002</v>
      </c>
      <c r="I31" s="32">
        <f t="shared" si="8"/>
        <v>2.744086997248406</v>
      </c>
      <c r="J31" s="31">
        <v>1227.86</v>
      </c>
      <c r="K31" s="31">
        <v>224.08444999999998</v>
      </c>
      <c r="L31" s="32">
        <f t="shared" si="9"/>
        <v>18.25</v>
      </c>
      <c r="M31" s="31">
        <v>237.29</v>
      </c>
      <c r="N31" s="32">
        <f t="shared" si="10"/>
        <v>19.325493134396428</v>
      </c>
      <c r="O31" s="32">
        <f t="shared" si="11"/>
        <v>13.205550000000017</v>
      </c>
      <c r="P31" s="33">
        <f t="shared" si="11"/>
        <v>1.075493134396428</v>
      </c>
    </row>
    <row r="32" spans="1:16" ht="12.75" hidden="1">
      <c r="A32" s="34"/>
      <c r="B32" s="35" t="s">
        <v>35</v>
      </c>
      <c r="C32" s="30">
        <f>+'[1]2003'!$AX$10</f>
        <v>7772.35</v>
      </c>
      <c r="D32" s="31">
        <f>+'[1]2003'!$AX$12</f>
        <v>1379.592125</v>
      </c>
      <c r="E32" s="32">
        <f t="shared" si="6"/>
        <v>17.75</v>
      </c>
      <c r="F32" s="31">
        <f>+'[1]2003'!$AX$13+'[1]2003'!$AX$14</f>
        <v>1505.97</v>
      </c>
      <c r="G32" s="32">
        <f t="shared" si="7"/>
        <v>19.375993103758837</v>
      </c>
      <c r="H32" s="31">
        <f t="shared" si="8"/>
        <v>126.37787500000013</v>
      </c>
      <c r="I32" s="32">
        <f t="shared" si="8"/>
        <v>1.6259931037588373</v>
      </c>
      <c r="J32" s="31">
        <v>1206.77</v>
      </c>
      <c r="K32" s="31">
        <v>214.201675</v>
      </c>
      <c r="L32" s="32">
        <f t="shared" si="9"/>
        <v>17.75</v>
      </c>
      <c r="M32" s="31">
        <v>219.47</v>
      </c>
      <c r="N32" s="32">
        <f t="shared" si="10"/>
        <v>18.186564134010624</v>
      </c>
      <c r="O32" s="32">
        <f t="shared" si="11"/>
        <v>5.268325000000004</v>
      </c>
      <c r="P32" s="33">
        <f t="shared" si="11"/>
        <v>0.43656413401062366</v>
      </c>
    </row>
    <row r="33" spans="1:16" ht="12.75" hidden="1">
      <c r="A33" s="34"/>
      <c r="B33" s="35" t="s">
        <v>36</v>
      </c>
      <c r="C33" s="30">
        <f>+'[1]2003'!$BU$10</f>
        <v>7823.77</v>
      </c>
      <c r="D33" s="31">
        <f>+'[1]2003'!$BU$12</f>
        <v>1349.6003249999999</v>
      </c>
      <c r="E33" s="32">
        <f t="shared" si="6"/>
        <v>17.25</v>
      </c>
      <c r="F33" s="31">
        <f>+'[1]2003'!$BU$13+'[1]2003'!$BU$14</f>
        <v>1291.29</v>
      </c>
      <c r="G33" s="32">
        <f t="shared" si="7"/>
        <v>16.504702975675407</v>
      </c>
      <c r="H33" s="31">
        <f t="shared" si="8"/>
        <v>-58.31032499999992</v>
      </c>
      <c r="I33" s="32">
        <f t="shared" si="8"/>
        <v>-0.7452970243245929</v>
      </c>
      <c r="J33" s="31">
        <v>1206.58</v>
      </c>
      <c r="K33" s="31">
        <v>208.13504999999998</v>
      </c>
      <c r="L33" s="32">
        <f t="shared" si="9"/>
        <v>17.25</v>
      </c>
      <c r="M33" s="31">
        <v>208.53</v>
      </c>
      <c r="N33" s="32">
        <f t="shared" si="10"/>
        <v>17.28273301397338</v>
      </c>
      <c r="O33" s="32">
        <f t="shared" si="11"/>
        <v>0.3949500000000228</v>
      </c>
      <c r="P33" s="33">
        <f t="shared" si="11"/>
        <v>0.03273301397338102</v>
      </c>
    </row>
    <row r="34" spans="1:16" ht="12.75" hidden="1">
      <c r="A34" s="34"/>
      <c r="B34" s="35" t="s">
        <v>37</v>
      </c>
      <c r="C34" s="30">
        <f>+'[1]2003'!$CO$10</f>
        <v>7966.45</v>
      </c>
      <c r="D34" s="31">
        <f>+'[1]2003'!$CO$12</f>
        <v>1334.380375</v>
      </c>
      <c r="E34" s="32">
        <f t="shared" si="6"/>
        <v>16.75</v>
      </c>
      <c r="F34" s="31">
        <f>+'[1]2003'!$CO$13+'[1]2003'!$CO$14</f>
        <v>1284.4599999999998</v>
      </c>
      <c r="G34" s="32">
        <f t="shared" si="7"/>
        <v>16.12336737191597</v>
      </c>
      <c r="H34" s="31">
        <f t="shared" si="8"/>
        <v>-49.92037500000015</v>
      </c>
      <c r="I34" s="32">
        <f t="shared" si="8"/>
        <v>-0.6266326280840318</v>
      </c>
      <c r="J34" s="31">
        <v>1188.15</v>
      </c>
      <c r="K34" s="31">
        <v>199.01512500000004</v>
      </c>
      <c r="L34" s="32">
        <f t="shared" si="9"/>
        <v>16.75</v>
      </c>
      <c r="M34" s="31">
        <v>204.6</v>
      </c>
      <c r="N34" s="32">
        <f t="shared" si="10"/>
        <v>17.220047973740687</v>
      </c>
      <c r="O34" s="32">
        <f t="shared" si="11"/>
        <v>5.584874999999954</v>
      </c>
      <c r="P34" s="33">
        <f t="shared" si="11"/>
        <v>0.4700479737406873</v>
      </c>
    </row>
    <row r="35" spans="1:18" s="36" customFormat="1" ht="12.75">
      <c r="A35" s="34"/>
      <c r="B35" s="35" t="s">
        <v>26</v>
      </c>
      <c r="C35" s="30">
        <v>8336.9</v>
      </c>
      <c r="D35" s="31">
        <v>1354.8</v>
      </c>
      <c r="E35" s="32">
        <f>+D35/C35*100</f>
        <v>16.250644724058102</v>
      </c>
      <c r="F35" s="31">
        <v>1736.6</v>
      </c>
      <c r="G35" s="32">
        <f>+F35/C35*100</f>
        <v>20.830284638174863</v>
      </c>
      <c r="H35" s="31">
        <f>+F35-D35</f>
        <v>381.79999999999995</v>
      </c>
      <c r="I35" s="32">
        <f>+G35-E35</f>
        <v>4.579639914116761</v>
      </c>
      <c r="J35" s="31">
        <v>1205.2</v>
      </c>
      <c r="K35" s="31">
        <v>195.8</v>
      </c>
      <c r="L35" s="32">
        <f>+K35/J35*100</f>
        <v>16.246266179887154</v>
      </c>
      <c r="M35" s="31">
        <v>225.8</v>
      </c>
      <c r="N35" s="32">
        <f>+M35/J35*100</f>
        <v>18.735479588450048</v>
      </c>
      <c r="O35" s="32">
        <f t="shared" si="11"/>
        <v>30</v>
      </c>
      <c r="P35" s="33">
        <f t="shared" si="11"/>
        <v>2.489213408562893</v>
      </c>
      <c r="Q35" s="1"/>
      <c r="R35" s="1"/>
    </row>
    <row r="36" spans="1:18" s="36" customFormat="1" ht="12.75" hidden="1">
      <c r="A36" s="34">
        <v>2004</v>
      </c>
      <c r="B36" s="35" t="s">
        <v>27</v>
      </c>
      <c r="C36" s="30">
        <v>8421.09</v>
      </c>
      <c r="D36" s="31">
        <v>1368.4271250000002</v>
      </c>
      <c r="E36" s="32">
        <f aca="true" t="shared" si="12" ref="E36:E46">+D36/C36*100</f>
        <v>16.25</v>
      </c>
      <c r="F36" s="31">
        <v>1773.88</v>
      </c>
      <c r="G36" s="32">
        <f aca="true" t="shared" si="13" ref="G36:G46">+F36/C36*100</f>
        <v>21.06473152525386</v>
      </c>
      <c r="H36" s="31">
        <f aca="true" t="shared" si="14" ref="H36:I46">+F36-D36</f>
        <v>405.45287499999995</v>
      </c>
      <c r="I36" s="32">
        <f t="shared" si="14"/>
        <v>4.814731525253858</v>
      </c>
      <c r="J36" s="31">
        <v>1228.97</v>
      </c>
      <c r="K36" s="31">
        <v>199.707625</v>
      </c>
      <c r="L36" s="32">
        <f aca="true" t="shared" si="15" ref="L36:L46">+K36/J36*100</f>
        <v>16.25</v>
      </c>
      <c r="M36" s="31">
        <v>223.34</v>
      </c>
      <c r="N36" s="32">
        <f aca="true" t="shared" si="16" ref="N36:N46">+M36/J36*100</f>
        <v>18.172941568956116</v>
      </c>
      <c r="O36" s="32">
        <f t="shared" si="11"/>
        <v>23.632374999999996</v>
      </c>
      <c r="P36" s="33">
        <f t="shared" si="11"/>
        <v>1.9229415689561158</v>
      </c>
      <c r="Q36" s="1"/>
      <c r="R36" s="1"/>
    </row>
    <row r="37" spans="1:18" s="36" customFormat="1" ht="12.75" hidden="1">
      <c r="A37" s="34"/>
      <c r="B37" s="35" t="s">
        <v>28</v>
      </c>
      <c r="C37" s="30">
        <v>8771.64</v>
      </c>
      <c r="D37" s="31">
        <v>1425.3915</v>
      </c>
      <c r="E37" s="32">
        <f t="shared" si="12"/>
        <v>16.25</v>
      </c>
      <c r="F37" s="31">
        <v>1868.97</v>
      </c>
      <c r="G37" s="32">
        <f t="shared" si="13"/>
        <v>21.306961982023886</v>
      </c>
      <c r="H37" s="31">
        <f t="shared" si="14"/>
        <v>443.5785000000001</v>
      </c>
      <c r="I37" s="32">
        <f t="shared" si="14"/>
        <v>5.056961982023886</v>
      </c>
      <c r="J37" s="31">
        <v>1240.43</v>
      </c>
      <c r="K37" s="31">
        <v>201.56987500000002</v>
      </c>
      <c r="L37" s="32">
        <f t="shared" si="15"/>
        <v>16.25</v>
      </c>
      <c r="M37" s="31">
        <v>226.44</v>
      </c>
      <c r="N37" s="32">
        <f t="shared" si="16"/>
        <v>18.254959973557554</v>
      </c>
      <c r="O37" s="32">
        <f t="shared" si="11"/>
        <v>24.870124999999973</v>
      </c>
      <c r="P37" s="33">
        <f t="shared" si="11"/>
        <v>2.004959973557554</v>
      </c>
      <c r="Q37" s="1"/>
      <c r="R37" s="1"/>
    </row>
    <row r="38" spans="1:18" s="36" customFormat="1" ht="12.75" hidden="1">
      <c r="A38" s="34"/>
      <c r="B38" s="35" t="s">
        <v>29</v>
      </c>
      <c r="C38" s="30">
        <v>8919.99</v>
      </c>
      <c r="D38" s="31">
        <v>1449.4983750000001</v>
      </c>
      <c r="E38" s="32">
        <f t="shared" si="12"/>
        <v>16.25</v>
      </c>
      <c r="F38" s="31">
        <v>1545.19</v>
      </c>
      <c r="G38" s="32">
        <f t="shared" si="13"/>
        <v>17.32277726768752</v>
      </c>
      <c r="H38" s="31">
        <f t="shared" si="14"/>
        <v>95.69162499999993</v>
      </c>
      <c r="I38" s="32">
        <f t="shared" si="14"/>
        <v>1.0727772676875205</v>
      </c>
      <c r="J38" s="31">
        <v>1242.06</v>
      </c>
      <c r="K38" s="31">
        <v>201.83474999999999</v>
      </c>
      <c r="L38" s="32">
        <f t="shared" si="15"/>
        <v>16.25</v>
      </c>
      <c r="M38" s="31">
        <v>207.73</v>
      </c>
      <c r="N38" s="32">
        <f t="shared" si="16"/>
        <v>16.724634880762604</v>
      </c>
      <c r="O38" s="32">
        <f t="shared" si="11"/>
        <v>5.895250000000004</v>
      </c>
      <c r="P38" s="33">
        <f t="shared" si="11"/>
        <v>0.4746348807626042</v>
      </c>
      <c r="Q38" s="1"/>
      <c r="R38" s="1"/>
    </row>
    <row r="39" spans="1:18" s="36" customFormat="1" ht="12.75" hidden="1">
      <c r="A39" s="34"/>
      <c r="B39" s="35" t="s">
        <v>30</v>
      </c>
      <c r="C39" s="30">
        <v>9062.87</v>
      </c>
      <c r="D39" s="31">
        <v>1472.7163750000002</v>
      </c>
      <c r="E39" s="32">
        <f t="shared" si="12"/>
        <v>16.25</v>
      </c>
      <c r="F39" s="31">
        <v>1861.82</v>
      </c>
      <c r="G39" s="32">
        <f t="shared" si="13"/>
        <v>20.543381952957503</v>
      </c>
      <c r="H39" s="31">
        <f t="shared" si="14"/>
        <v>389.10362499999974</v>
      </c>
      <c r="I39" s="32">
        <f t="shared" si="14"/>
        <v>4.293381952957503</v>
      </c>
      <c r="J39" s="31">
        <v>1241.45</v>
      </c>
      <c r="K39" s="31">
        <v>201.735625</v>
      </c>
      <c r="L39" s="32">
        <f t="shared" si="15"/>
        <v>16.25</v>
      </c>
      <c r="M39" s="31">
        <v>209.97</v>
      </c>
      <c r="N39" s="32">
        <f t="shared" si="16"/>
        <v>16.913286882274758</v>
      </c>
      <c r="O39" s="32">
        <f t="shared" si="11"/>
        <v>8.234375</v>
      </c>
      <c r="P39" s="33">
        <f t="shared" si="11"/>
        <v>0.6632868822747575</v>
      </c>
      <c r="Q39" s="1"/>
      <c r="R39" s="1"/>
    </row>
    <row r="40" spans="1:18" s="36" customFormat="1" ht="12.75" hidden="1">
      <c r="A40" s="34"/>
      <c r="B40" s="35" t="s">
        <v>31</v>
      </c>
      <c r="C40" s="30">
        <v>9268.78</v>
      </c>
      <c r="D40" s="31">
        <v>1506.17675</v>
      </c>
      <c r="E40" s="32">
        <f t="shared" si="12"/>
        <v>16.25</v>
      </c>
      <c r="F40" s="31">
        <v>1534.1</v>
      </c>
      <c r="G40" s="32">
        <f t="shared" si="13"/>
        <v>16.551261331048963</v>
      </c>
      <c r="H40" s="31">
        <f t="shared" si="14"/>
        <v>27.923249999999825</v>
      </c>
      <c r="I40" s="32">
        <f t="shared" si="14"/>
        <v>0.3012613310489627</v>
      </c>
      <c r="J40" s="31">
        <v>1248.4</v>
      </c>
      <c r="K40" s="31">
        <v>202.865</v>
      </c>
      <c r="L40" s="32">
        <f t="shared" si="15"/>
        <v>16.25</v>
      </c>
      <c r="M40" s="31">
        <v>214.36</v>
      </c>
      <c r="N40" s="32">
        <f t="shared" si="16"/>
        <v>17.170778596603654</v>
      </c>
      <c r="O40" s="32">
        <f t="shared" si="11"/>
        <v>11.495000000000005</v>
      </c>
      <c r="P40" s="33">
        <f t="shared" si="11"/>
        <v>0.9207785966036539</v>
      </c>
      <c r="Q40" s="1"/>
      <c r="R40" s="1"/>
    </row>
    <row r="41" spans="1:18" s="36" customFormat="1" ht="12.75" hidden="1">
      <c r="A41" s="34"/>
      <c r="B41" s="35" t="s">
        <v>32</v>
      </c>
      <c r="C41" s="30">
        <v>9408.49</v>
      </c>
      <c r="D41" s="31">
        <v>1528.879625</v>
      </c>
      <c r="E41" s="32">
        <f t="shared" si="12"/>
        <v>16.25</v>
      </c>
      <c r="F41" s="31">
        <v>1580.8</v>
      </c>
      <c r="G41" s="32">
        <f t="shared" si="13"/>
        <v>16.801845992289945</v>
      </c>
      <c r="H41" s="31">
        <f t="shared" si="14"/>
        <v>51.92037499999992</v>
      </c>
      <c r="I41" s="32">
        <f t="shared" si="14"/>
        <v>0.5518459922899446</v>
      </c>
      <c r="J41" s="31">
        <v>1252.87</v>
      </c>
      <c r="K41" s="31">
        <v>203.591375</v>
      </c>
      <c r="L41" s="32">
        <f t="shared" si="15"/>
        <v>16.25</v>
      </c>
      <c r="M41" s="31">
        <v>219.6</v>
      </c>
      <c r="N41" s="32">
        <f t="shared" si="16"/>
        <v>17.527756271600406</v>
      </c>
      <c r="O41" s="32">
        <f t="shared" si="11"/>
        <v>16.008624999999995</v>
      </c>
      <c r="P41" s="33">
        <f t="shared" si="11"/>
        <v>1.2777562716004063</v>
      </c>
      <c r="Q41" s="1"/>
      <c r="R41" s="1"/>
    </row>
    <row r="42" spans="1:18" s="36" customFormat="1" ht="12.75" hidden="1">
      <c r="A42" s="34"/>
      <c r="B42" s="35" t="s">
        <v>33</v>
      </c>
      <c r="C42" s="30">
        <v>9589.05</v>
      </c>
      <c r="D42" s="31">
        <v>1558.220625</v>
      </c>
      <c r="E42" s="32">
        <f t="shared" si="12"/>
        <v>16.25</v>
      </c>
      <c r="F42" s="31">
        <v>1925.13</v>
      </c>
      <c r="G42" s="32">
        <f t="shared" si="13"/>
        <v>20.076337071972723</v>
      </c>
      <c r="H42" s="31">
        <f t="shared" si="14"/>
        <v>366.9093750000002</v>
      </c>
      <c r="I42" s="32">
        <f t="shared" si="14"/>
        <v>3.8263370719727234</v>
      </c>
      <c r="J42" s="31">
        <v>1280.95</v>
      </c>
      <c r="K42" s="31">
        <v>208.154375</v>
      </c>
      <c r="L42" s="32">
        <f t="shared" si="15"/>
        <v>16.249999999999996</v>
      </c>
      <c r="M42" s="31">
        <v>229.28</v>
      </c>
      <c r="N42" s="32">
        <f t="shared" si="16"/>
        <v>17.899215426050976</v>
      </c>
      <c r="O42" s="32">
        <f t="shared" si="11"/>
        <v>21.125625000000014</v>
      </c>
      <c r="P42" s="33">
        <f t="shared" si="11"/>
        <v>1.6492154260509793</v>
      </c>
      <c r="Q42" s="1"/>
      <c r="R42" s="1"/>
    </row>
    <row r="43" spans="1:18" s="36" customFormat="1" ht="12.75" hidden="1">
      <c r="A43" s="34"/>
      <c r="B43" s="35" t="s">
        <v>34</v>
      </c>
      <c r="C43" s="30">
        <v>9786.55</v>
      </c>
      <c r="D43" s="31">
        <v>1590.314375</v>
      </c>
      <c r="E43" s="32">
        <f t="shared" si="12"/>
        <v>16.25</v>
      </c>
      <c r="F43" s="31">
        <v>1716.86</v>
      </c>
      <c r="G43" s="32">
        <f t="shared" si="13"/>
        <v>17.54305654188657</v>
      </c>
      <c r="H43" s="31">
        <f t="shared" si="14"/>
        <v>126.54562499999997</v>
      </c>
      <c r="I43" s="32">
        <f t="shared" si="14"/>
        <v>1.2930565418865712</v>
      </c>
      <c r="J43" s="31">
        <v>1304.76</v>
      </c>
      <c r="K43" s="31">
        <v>212.0235</v>
      </c>
      <c r="L43" s="32">
        <f t="shared" si="15"/>
        <v>16.25</v>
      </c>
      <c r="M43" s="31">
        <v>232.13</v>
      </c>
      <c r="N43" s="32">
        <f t="shared" si="16"/>
        <v>17.79101137373923</v>
      </c>
      <c r="O43" s="32">
        <f aca="true" t="shared" si="17" ref="O43:P46">+M43-K43</f>
        <v>20.106499999999983</v>
      </c>
      <c r="P43" s="33">
        <f t="shared" si="17"/>
        <v>1.5410113737392308</v>
      </c>
      <c r="Q43" s="1"/>
      <c r="R43" s="1"/>
    </row>
    <row r="44" spans="1:18" s="36" customFormat="1" ht="12.75" hidden="1">
      <c r="A44" s="34"/>
      <c r="B44" s="35" t="s">
        <v>35</v>
      </c>
      <c r="C44" s="30">
        <v>9933.23</v>
      </c>
      <c r="D44" s="31">
        <v>1614.149875</v>
      </c>
      <c r="E44" s="32">
        <f t="shared" si="12"/>
        <v>16.25</v>
      </c>
      <c r="F44" s="31">
        <v>1719.22</v>
      </c>
      <c r="G44" s="32">
        <f t="shared" si="13"/>
        <v>17.30776393982622</v>
      </c>
      <c r="H44" s="31">
        <f t="shared" si="14"/>
        <v>105.07012499999996</v>
      </c>
      <c r="I44" s="32">
        <f t="shared" si="14"/>
        <v>1.05776393982622</v>
      </c>
      <c r="J44" s="31">
        <v>1306.07</v>
      </c>
      <c r="K44" s="31">
        <v>212.236375</v>
      </c>
      <c r="L44" s="32">
        <f t="shared" si="15"/>
        <v>16.25</v>
      </c>
      <c r="M44" s="31">
        <v>228.58</v>
      </c>
      <c r="N44" s="32">
        <f t="shared" si="16"/>
        <v>17.50135903894891</v>
      </c>
      <c r="O44" s="32">
        <f t="shared" si="17"/>
        <v>16.343625000000003</v>
      </c>
      <c r="P44" s="33">
        <f t="shared" si="17"/>
        <v>1.2513590389489089</v>
      </c>
      <c r="Q44" s="1"/>
      <c r="R44" s="1"/>
    </row>
    <row r="45" spans="1:18" s="36" customFormat="1" ht="12.75" hidden="1">
      <c r="A45" s="34"/>
      <c r="B45" s="35" t="s">
        <v>36</v>
      </c>
      <c r="C45" s="30">
        <v>10031.98</v>
      </c>
      <c r="D45" s="31">
        <v>1630.19675</v>
      </c>
      <c r="E45" s="32">
        <f t="shared" si="12"/>
        <v>16.25</v>
      </c>
      <c r="F45" s="31">
        <v>1563.85</v>
      </c>
      <c r="G45" s="32">
        <f t="shared" si="13"/>
        <v>15.58864750527812</v>
      </c>
      <c r="H45" s="31">
        <f t="shared" si="14"/>
        <v>-66.34675000000016</v>
      </c>
      <c r="I45" s="32">
        <f t="shared" si="14"/>
        <v>-0.6613524947218803</v>
      </c>
      <c r="J45" s="31">
        <v>1323.71</v>
      </c>
      <c r="K45" s="31">
        <v>215.102875</v>
      </c>
      <c r="L45" s="32">
        <f t="shared" si="15"/>
        <v>16.25</v>
      </c>
      <c r="M45" s="31">
        <v>237.76</v>
      </c>
      <c r="N45" s="32">
        <f t="shared" si="16"/>
        <v>17.96163812315386</v>
      </c>
      <c r="O45" s="32">
        <f t="shared" si="17"/>
        <v>22.65712499999998</v>
      </c>
      <c r="P45" s="33">
        <f t="shared" si="17"/>
        <v>1.711638123153861</v>
      </c>
      <c r="Q45" s="1"/>
      <c r="R45" s="1"/>
    </row>
    <row r="46" spans="1:18" s="36" customFormat="1" ht="12.75" hidden="1">
      <c r="A46" s="34"/>
      <c r="B46" s="35" t="s">
        <v>37</v>
      </c>
      <c r="C46" s="30">
        <v>9928.16</v>
      </c>
      <c r="D46" s="31">
        <v>1613.326</v>
      </c>
      <c r="E46" s="32">
        <f t="shared" si="12"/>
        <v>16.25</v>
      </c>
      <c r="F46" s="31">
        <v>1631.14</v>
      </c>
      <c r="G46" s="32">
        <f t="shared" si="13"/>
        <v>16.429429018065786</v>
      </c>
      <c r="H46" s="31">
        <f t="shared" si="14"/>
        <v>17.814000000000078</v>
      </c>
      <c r="I46" s="32">
        <f t="shared" si="14"/>
        <v>0.17942901806578604</v>
      </c>
      <c r="J46" s="31">
        <v>1326.45</v>
      </c>
      <c r="K46" s="31">
        <v>215.548125</v>
      </c>
      <c r="L46" s="32">
        <f t="shared" si="15"/>
        <v>16.25</v>
      </c>
      <c r="M46" s="31">
        <v>234.32</v>
      </c>
      <c r="N46" s="32">
        <f t="shared" si="16"/>
        <v>17.665196577330466</v>
      </c>
      <c r="O46" s="32">
        <f t="shared" si="17"/>
        <v>18.771874999999994</v>
      </c>
      <c r="P46" s="33">
        <f t="shared" si="17"/>
        <v>1.415196577330466</v>
      </c>
      <c r="Q46" s="1"/>
      <c r="R46" s="1"/>
    </row>
    <row r="47" spans="1:16" ht="12.75">
      <c r="A47" s="34"/>
      <c r="B47" s="35" t="s">
        <v>26</v>
      </c>
      <c r="C47" s="30">
        <v>10110.7</v>
      </c>
      <c r="D47" s="31">
        <v>1643</v>
      </c>
      <c r="E47" s="32">
        <f>+D47/C47*100</f>
        <v>16.250111268260355</v>
      </c>
      <c r="F47" s="31">
        <v>1928.9</v>
      </c>
      <c r="G47" s="32">
        <f>+F47/C47*100</f>
        <v>19.077808658154233</v>
      </c>
      <c r="H47" s="31">
        <f>+F47-D47</f>
        <v>285.9000000000001</v>
      </c>
      <c r="I47" s="32">
        <f>+G47-E47</f>
        <v>2.8276973898938778</v>
      </c>
      <c r="J47" s="31">
        <v>1329.2</v>
      </c>
      <c r="K47" s="31">
        <v>216</v>
      </c>
      <c r="L47" s="32">
        <f>+K47/J47*100</f>
        <v>16.250376166114954</v>
      </c>
      <c r="M47" s="31">
        <v>240</v>
      </c>
      <c r="N47" s="32">
        <f>+M47/J47*100</f>
        <v>18.055973517905507</v>
      </c>
      <c r="O47" s="32">
        <f>+M47-K47</f>
        <v>24</v>
      </c>
      <c r="P47" s="33">
        <f>+N47-L47</f>
        <v>1.8055973517905528</v>
      </c>
    </row>
    <row r="48" spans="1:16" ht="12.75" hidden="1">
      <c r="A48" s="34">
        <v>2005</v>
      </c>
      <c r="B48" s="35" t="s">
        <v>27</v>
      </c>
      <c r="C48" s="30">
        <v>10107.96</v>
      </c>
      <c r="D48" s="31">
        <v>1642.5435</v>
      </c>
      <c r="E48" s="32">
        <f aca="true" t="shared" si="18" ref="E48:E58">+D48/C48*100</f>
        <v>16.25</v>
      </c>
      <c r="F48" s="31">
        <v>2362.65</v>
      </c>
      <c r="G48" s="32">
        <f aca="true" t="shared" si="19" ref="G48:G58">+F48/C48*100</f>
        <v>23.374152648012064</v>
      </c>
      <c r="H48" s="31">
        <f aca="true" t="shared" si="20" ref="H48:I58">+F48-D48</f>
        <v>720.1065000000001</v>
      </c>
      <c r="I48" s="32">
        <f t="shared" si="20"/>
        <v>7.124152648012064</v>
      </c>
      <c r="J48" s="31">
        <v>1340.68</v>
      </c>
      <c r="K48" s="31">
        <v>217.86050000000003</v>
      </c>
      <c r="L48" s="32">
        <f aca="true" t="shared" si="21" ref="L48:L58">+K48/J48*100</f>
        <v>16.25</v>
      </c>
      <c r="M48" s="31">
        <v>237.34</v>
      </c>
      <c r="N48" s="32">
        <f aca="true" t="shared" si="22" ref="N48:N58">+M48/J48*100</f>
        <v>17.702956708535964</v>
      </c>
      <c r="O48" s="32">
        <f aca="true" t="shared" si="23" ref="O48:P58">+M48-K48</f>
        <v>19.479499999999973</v>
      </c>
      <c r="P48" s="33">
        <f t="shared" si="23"/>
        <v>1.4529567085359645</v>
      </c>
    </row>
    <row r="49" spans="1:16" ht="12.75" hidden="1">
      <c r="A49" s="34"/>
      <c r="B49" s="35" t="s">
        <v>28</v>
      </c>
      <c r="C49" s="30">
        <v>10285.93</v>
      </c>
      <c r="D49" s="31">
        <v>1671.463625</v>
      </c>
      <c r="E49" s="32">
        <f t="shared" si="18"/>
        <v>16.25</v>
      </c>
      <c r="F49" s="31">
        <v>1753.47</v>
      </c>
      <c r="G49" s="32">
        <f t="shared" si="19"/>
        <v>17.04726748091811</v>
      </c>
      <c r="H49" s="31">
        <f t="shared" si="20"/>
        <v>82.00637499999993</v>
      </c>
      <c r="I49" s="32">
        <f t="shared" si="20"/>
        <v>0.7972674809181086</v>
      </c>
      <c r="J49" s="31">
        <v>1353.15</v>
      </c>
      <c r="K49" s="31">
        <v>219.886875</v>
      </c>
      <c r="L49" s="32">
        <f t="shared" si="21"/>
        <v>16.249999999999996</v>
      </c>
      <c r="M49" s="31">
        <v>235.7</v>
      </c>
      <c r="N49" s="32">
        <f t="shared" si="22"/>
        <v>17.418615822340463</v>
      </c>
      <c r="O49" s="32">
        <f t="shared" si="23"/>
        <v>15.813124999999985</v>
      </c>
      <c r="P49" s="33">
        <f t="shared" si="23"/>
        <v>1.1686158223404668</v>
      </c>
    </row>
    <row r="50" spans="1:16" ht="12.75" hidden="1">
      <c r="A50" s="34"/>
      <c r="B50" s="35" t="s">
        <v>29</v>
      </c>
      <c r="C50" s="30">
        <v>10653.89</v>
      </c>
      <c r="D50" s="31">
        <v>1731.2571249999999</v>
      </c>
      <c r="E50" s="32">
        <f t="shared" si="18"/>
        <v>16.25</v>
      </c>
      <c r="F50" s="31">
        <v>1903.32</v>
      </c>
      <c r="G50" s="32">
        <f t="shared" si="19"/>
        <v>17.86502394899891</v>
      </c>
      <c r="H50" s="31">
        <f t="shared" si="20"/>
        <v>172.06287500000008</v>
      </c>
      <c r="I50" s="32">
        <f t="shared" si="20"/>
        <v>1.6150239489989104</v>
      </c>
      <c r="J50" s="31">
        <v>1361.28</v>
      </c>
      <c r="K50" s="31">
        <v>221.208</v>
      </c>
      <c r="L50" s="32">
        <f t="shared" si="21"/>
        <v>16.25</v>
      </c>
      <c r="M50" s="31">
        <v>242.31</v>
      </c>
      <c r="N50" s="32">
        <f t="shared" si="22"/>
        <v>17.800158674189</v>
      </c>
      <c r="O50" s="32">
        <f t="shared" si="23"/>
        <v>21.102000000000004</v>
      </c>
      <c r="P50" s="33">
        <f t="shared" si="23"/>
        <v>1.5501586741889994</v>
      </c>
    </row>
    <row r="51" spans="1:16" ht="12.75" hidden="1">
      <c r="A51" s="34"/>
      <c r="B51" s="35" t="s">
        <v>30</v>
      </c>
      <c r="C51" s="30">
        <v>10767.34</v>
      </c>
      <c r="D51" s="31">
        <v>1749.6927500000002</v>
      </c>
      <c r="E51" s="32">
        <f t="shared" si="18"/>
        <v>16.25</v>
      </c>
      <c r="F51" s="31">
        <v>2124.85</v>
      </c>
      <c r="G51" s="32">
        <f t="shared" si="19"/>
        <v>19.734214764277898</v>
      </c>
      <c r="H51" s="31">
        <f t="shared" si="20"/>
        <v>375.15724999999975</v>
      </c>
      <c r="I51" s="32">
        <f t="shared" si="20"/>
        <v>3.4842147642778976</v>
      </c>
      <c r="J51" s="31">
        <v>1370.59</v>
      </c>
      <c r="K51" s="31">
        <v>222.720875</v>
      </c>
      <c r="L51" s="32">
        <f t="shared" si="21"/>
        <v>16.25</v>
      </c>
      <c r="M51" s="31">
        <v>233.98</v>
      </c>
      <c r="N51" s="32">
        <f t="shared" si="22"/>
        <v>17.07148016547618</v>
      </c>
      <c r="O51" s="32">
        <f t="shared" si="23"/>
        <v>11.259124999999983</v>
      </c>
      <c r="P51" s="33">
        <f t="shared" si="23"/>
        <v>0.8214801654761814</v>
      </c>
    </row>
    <row r="52" spans="1:16" ht="12.75" hidden="1">
      <c r="A52" s="34"/>
      <c r="B52" s="35" t="s">
        <v>31</v>
      </c>
      <c r="C52" s="30">
        <v>10865.17</v>
      </c>
      <c r="D52" s="31">
        <v>1765.5901250000002</v>
      </c>
      <c r="E52" s="32">
        <f t="shared" si="18"/>
        <v>16.25</v>
      </c>
      <c r="F52" s="31">
        <v>1943.96</v>
      </c>
      <c r="G52" s="32">
        <f t="shared" si="19"/>
        <v>17.891666674336435</v>
      </c>
      <c r="H52" s="31">
        <f t="shared" si="20"/>
        <v>178.36987499999987</v>
      </c>
      <c r="I52" s="32">
        <f t="shared" si="20"/>
        <v>1.6416666743364345</v>
      </c>
      <c r="J52" s="31">
        <v>1380.24</v>
      </c>
      <c r="K52" s="31">
        <v>224.28900000000002</v>
      </c>
      <c r="L52" s="32">
        <f t="shared" si="21"/>
        <v>16.25</v>
      </c>
      <c r="M52" s="31">
        <v>247.32</v>
      </c>
      <c r="N52" s="32">
        <f t="shared" si="22"/>
        <v>17.918622848200314</v>
      </c>
      <c r="O52" s="32">
        <f t="shared" si="23"/>
        <v>23.030999999999977</v>
      </c>
      <c r="P52" s="33">
        <f t="shared" si="23"/>
        <v>1.6686228482003145</v>
      </c>
    </row>
    <row r="53" spans="1:16" ht="12.75" hidden="1">
      <c r="A53" s="34"/>
      <c r="B53" s="35" t="s">
        <v>32</v>
      </c>
      <c r="C53" s="30">
        <v>10879.68</v>
      </c>
      <c r="D53" s="31">
        <v>1767.948</v>
      </c>
      <c r="E53" s="32">
        <f t="shared" si="18"/>
        <v>16.25</v>
      </c>
      <c r="F53" s="31">
        <v>2026.67</v>
      </c>
      <c r="G53" s="32">
        <f t="shared" si="19"/>
        <v>18.628029500867672</v>
      </c>
      <c r="H53" s="31">
        <f t="shared" si="20"/>
        <v>258.722</v>
      </c>
      <c r="I53" s="32">
        <f t="shared" si="20"/>
        <v>2.3780295008676724</v>
      </c>
      <c r="J53" s="31">
        <v>1361.72</v>
      </c>
      <c r="K53" s="31">
        <v>221.2795</v>
      </c>
      <c r="L53" s="32">
        <f t="shared" si="21"/>
        <v>16.25</v>
      </c>
      <c r="M53" s="31">
        <v>232.01</v>
      </c>
      <c r="N53" s="32">
        <f t="shared" si="22"/>
        <v>17.03801075110889</v>
      </c>
      <c r="O53" s="32">
        <f t="shared" si="23"/>
        <v>10.730499999999978</v>
      </c>
      <c r="P53" s="33">
        <f t="shared" si="23"/>
        <v>0.7880107511088887</v>
      </c>
    </row>
    <row r="54" spans="1:16" ht="12.75" hidden="1">
      <c r="A54" s="34"/>
      <c r="B54" s="35" t="s">
        <v>33</v>
      </c>
      <c r="C54" s="30">
        <v>11209.97</v>
      </c>
      <c r="D54" s="31">
        <v>1821.620125</v>
      </c>
      <c r="E54" s="32">
        <f t="shared" si="18"/>
        <v>16.25</v>
      </c>
      <c r="F54" s="31">
        <v>2349.9</v>
      </c>
      <c r="G54" s="32">
        <f t="shared" si="19"/>
        <v>20.96258955197918</v>
      </c>
      <c r="H54" s="31">
        <f t="shared" si="20"/>
        <v>528.2798750000002</v>
      </c>
      <c r="I54" s="32">
        <f t="shared" si="20"/>
        <v>4.712589551979178</v>
      </c>
      <c r="J54" s="31">
        <v>1355.51</v>
      </c>
      <c r="K54" s="31">
        <v>220.270375</v>
      </c>
      <c r="L54" s="32">
        <f t="shared" si="21"/>
        <v>16.25</v>
      </c>
      <c r="M54" s="31">
        <v>242.52</v>
      </c>
      <c r="N54" s="32">
        <f t="shared" si="22"/>
        <v>17.891420941195566</v>
      </c>
      <c r="O54" s="32">
        <f t="shared" si="23"/>
        <v>22.24962500000001</v>
      </c>
      <c r="P54" s="33">
        <f t="shared" si="23"/>
        <v>1.641420941195566</v>
      </c>
    </row>
    <row r="55" spans="1:16" ht="12.75" hidden="1">
      <c r="A55" s="34"/>
      <c r="B55" s="35" t="s">
        <v>34</v>
      </c>
      <c r="C55" s="30">
        <v>11431.767</v>
      </c>
      <c r="D55" s="31">
        <v>1857.6621375</v>
      </c>
      <c r="E55" s="32">
        <f t="shared" si="18"/>
        <v>16.25</v>
      </c>
      <c r="F55" s="31">
        <v>2069.535</v>
      </c>
      <c r="G55" s="32">
        <f t="shared" si="19"/>
        <v>18.103369321645552</v>
      </c>
      <c r="H55" s="31">
        <f t="shared" si="20"/>
        <v>211.87286249999988</v>
      </c>
      <c r="I55" s="32">
        <f t="shared" si="20"/>
        <v>1.8533693216455518</v>
      </c>
      <c r="J55" s="31">
        <v>1389.881</v>
      </c>
      <c r="K55" s="31">
        <v>225.85566250000002</v>
      </c>
      <c r="L55" s="32">
        <f t="shared" si="21"/>
        <v>16.25</v>
      </c>
      <c r="M55" s="31">
        <v>235.8906</v>
      </c>
      <c r="N55" s="32">
        <f t="shared" si="22"/>
        <v>16.97199976113063</v>
      </c>
      <c r="O55" s="32">
        <f t="shared" si="23"/>
        <v>10.034937499999984</v>
      </c>
      <c r="P55" s="33">
        <f t="shared" si="23"/>
        <v>0.721999761130629</v>
      </c>
    </row>
    <row r="56" spans="1:16" ht="12.75" hidden="1">
      <c r="A56" s="34"/>
      <c r="B56" s="35" t="s">
        <v>35</v>
      </c>
      <c r="C56" s="30">
        <v>11512.6042</v>
      </c>
      <c r="D56" s="31">
        <v>1870.7981825</v>
      </c>
      <c r="E56" s="32">
        <f t="shared" si="18"/>
        <v>16.25</v>
      </c>
      <c r="F56" s="31">
        <v>1757.1025</v>
      </c>
      <c r="G56" s="32">
        <f t="shared" si="19"/>
        <v>15.262424291456142</v>
      </c>
      <c r="H56" s="31">
        <f t="shared" si="20"/>
        <v>-113.69568249999998</v>
      </c>
      <c r="I56" s="32">
        <f t="shared" si="20"/>
        <v>-0.9875757085438579</v>
      </c>
      <c r="J56" s="31">
        <v>1383.0687</v>
      </c>
      <c r="K56" s="31">
        <v>224.74866375000002</v>
      </c>
      <c r="L56" s="32">
        <f t="shared" si="21"/>
        <v>16.25</v>
      </c>
      <c r="M56" s="31">
        <v>240.1682</v>
      </c>
      <c r="N56" s="32">
        <f t="shared" si="22"/>
        <v>17.36487854869393</v>
      </c>
      <c r="O56" s="32">
        <f t="shared" si="23"/>
        <v>15.419536249999993</v>
      </c>
      <c r="P56" s="33">
        <f t="shared" si="23"/>
        <v>1.1148785486939303</v>
      </c>
    </row>
    <row r="57" spans="1:16" ht="12.75" hidden="1">
      <c r="A57" s="34"/>
      <c r="B57" s="35" t="s">
        <v>36</v>
      </c>
      <c r="C57" s="30">
        <v>11567.8826</v>
      </c>
      <c r="D57" s="31">
        <v>1879.7809225</v>
      </c>
      <c r="E57" s="32">
        <f t="shared" si="18"/>
        <v>16.25</v>
      </c>
      <c r="F57" s="31">
        <v>2160.6534</v>
      </c>
      <c r="G57" s="32">
        <f t="shared" si="19"/>
        <v>18.67803706790731</v>
      </c>
      <c r="H57" s="31">
        <f t="shared" si="20"/>
        <v>280.87247750000006</v>
      </c>
      <c r="I57" s="32">
        <f t="shared" si="20"/>
        <v>2.4280370679073116</v>
      </c>
      <c r="J57" s="31">
        <v>1384.671</v>
      </c>
      <c r="K57" s="31">
        <v>225.0090375</v>
      </c>
      <c r="L57" s="32">
        <f t="shared" si="21"/>
        <v>16.25</v>
      </c>
      <c r="M57" s="31">
        <v>250.0715</v>
      </c>
      <c r="N57" s="32">
        <f t="shared" si="22"/>
        <v>18.05999403468405</v>
      </c>
      <c r="O57" s="32">
        <f t="shared" si="23"/>
        <v>25.06246249999998</v>
      </c>
      <c r="P57" s="33">
        <f t="shared" si="23"/>
        <v>1.809994034684049</v>
      </c>
    </row>
    <row r="58" spans="1:16" ht="12.75" hidden="1">
      <c r="A58" s="34"/>
      <c r="B58" s="35" t="s">
        <v>37</v>
      </c>
      <c r="C58" s="30">
        <v>11455.9543</v>
      </c>
      <c r="D58" s="31">
        <v>1861.59257375</v>
      </c>
      <c r="E58" s="32">
        <f t="shared" si="18"/>
        <v>16.25</v>
      </c>
      <c r="F58" s="31">
        <v>2029.3011</v>
      </c>
      <c r="G58" s="32">
        <f t="shared" si="19"/>
        <v>17.71394199783077</v>
      </c>
      <c r="H58" s="31">
        <f t="shared" si="20"/>
        <v>167.70852624999998</v>
      </c>
      <c r="I58" s="32">
        <f t="shared" si="20"/>
        <v>1.4639419978307693</v>
      </c>
      <c r="J58" s="31">
        <v>1400.674</v>
      </c>
      <c r="K58" s="31">
        <v>227.609525</v>
      </c>
      <c r="L58" s="32">
        <f t="shared" si="21"/>
        <v>16.25</v>
      </c>
      <c r="M58" s="31">
        <v>238.2881</v>
      </c>
      <c r="N58" s="32">
        <f t="shared" si="22"/>
        <v>17.012388321622304</v>
      </c>
      <c r="O58" s="32">
        <f t="shared" si="23"/>
        <v>10.678574999999995</v>
      </c>
      <c r="P58" s="33">
        <f t="shared" si="23"/>
        <v>0.7623883216223035</v>
      </c>
    </row>
    <row r="59" spans="1:16" ht="12.75">
      <c r="A59" s="34"/>
      <c r="B59" s="35" t="s">
        <v>26</v>
      </c>
      <c r="C59" s="30">
        <v>11688.4</v>
      </c>
      <c r="D59" s="31">
        <v>1899.4</v>
      </c>
      <c r="E59" s="32">
        <f>+D59/C59*100</f>
        <v>16.25029944218199</v>
      </c>
      <c r="F59" s="31">
        <v>2097.6</v>
      </c>
      <c r="G59" s="32">
        <f>+F59/C59*100</f>
        <v>17.945997741350396</v>
      </c>
      <c r="H59" s="31">
        <f>+F59-D59</f>
        <v>198.19999999999982</v>
      </c>
      <c r="I59" s="32">
        <f>+G59-E59</f>
        <v>1.6956982991684058</v>
      </c>
      <c r="J59" s="31">
        <v>1410.9</v>
      </c>
      <c r="K59" s="31">
        <v>229.3</v>
      </c>
      <c r="L59" s="32">
        <f>+K59/J59*100</f>
        <v>16.25203770642852</v>
      </c>
      <c r="M59" s="31">
        <v>254.8</v>
      </c>
      <c r="N59" s="32">
        <f>+M59/J59*100</f>
        <v>18.0593947125948</v>
      </c>
      <c r="O59" s="32">
        <f>+M59-K59</f>
        <v>25.5</v>
      </c>
      <c r="P59" s="33">
        <f>+N59-L59</f>
        <v>1.8073570061662778</v>
      </c>
    </row>
    <row r="60" spans="1:16" ht="12.75" hidden="1" outlineLevel="1">
      <c r="A60" s="34">
        <v>2006</v>
      </c>
      <c r="B60" s="35" t="s">
        <v>27</v>
      </c>
      <c r="C60" s="30">
        <v>11826.4</v>
      </c>
      <c r="D60" s="31">
        <v>1921.8</v>
      </c>
      <c r="E60" s="32">
        <f aca="true" t="shared" si="24" ref="E60:E70">+D60/C60*100</f>
        <v>16.250084556585268</v>
      </c>
      <c r="F60" s="31">
        <v>2561.3</v>
      </c>
      <c r="G60" s="32">
        <f aca="true" t="shared" si="25" ref="G60:G70">+F60/C60*100</f>
        <v>21.657478184401</v>
      </c>
      <c r="H60" s="31">
        <f aca="true" t="shared" si="26" ref="H60:I70">+F60-D60</f>
        <v>639.5000000000002</v>
      </c>
      <c r="I60" s="32">
        <f t="shared" si="26"/>
        <v>5.407393627815733</v>
      </c>
      <c r="J60" s="31">
        <v>1431.7</v>
      </c>
      <c r="K60" s="31">
        <v>232.7</v>
      </c>
      <c r="L60" s="32">
        <f aca="true" t="shared" si="27" ref="L60:L70">+K60/J60*100</f>
        <v>16.253405042955926</v>
      </c>
      <c r="M60" s="31">
        <v>240</v>
      </c>
      <c r="N60" s="32">
        <f aca="true" t="shared" si="28" ref="N60:N70">+M60/J60*100</f>
        <v>16.763288398407486</v>
      </c>
      <c r="O60" s="32">
        <f aca="true" t="shared" si="29" ref="O60:P70">+M60-K60</f>
        <v>7.300000000000011</v>
      </c>
      <c r="P60" s="33">
        <f t="shared" si="29"/>
        <v>0.50988335545156</v>
      </c>
    </row>
    <row r="61" spans="1:16" ht="12.75" hidden="1" outlineLevel="1">
      <c r="A61" s="34"/>
      <c r="B61" s="35" t="s">
        <v>28</v>
      </c>
      <c r="C61" s="30">
        <v>12101.4</v>
      </c>
      <c r="D61" s="31">
        <v>1966.5</v>
      </c>
      <c r="E61" s="32">
        <f t="shared" si="24"/>
        <v>16.25018592890079</v>
      </c>
      <c r="F61" s="31">
        <v>2298.2</v>
      </c>
      <c r="G61" s="32">
        <f t="shared" si="25"/>
        <v>18.991191101855982</v>
      </c>
      <c r="H61" s="31">
        <f t="shared" si="26"/>
        <v>331.6999999999998</v>
      </c>
      <c r="I61" s="32">
        <f t="shared" si="26"/>
        <v>2.741005172955191</v>
      </c>
      <c r="J61" s="31">
        <v>1459.9</v>
      </c>
      <c r="K61" s="31">
        <v>237.2</v>
      </c>
      <c r="L61" s="32">
        <f t="shared" si="27"/>
        <v>16.247688197821766</v>
      </c>
      <c r="M61" s="31">
        <v>255.5</v>
      </c>
      <c r="N61" s="32">
        <f t="shared" si="28"/>
        <v>17.501198712240562</v>
      </c>
      <c r="O61" s="32">
        <f t="shared" si="29"/>
        <v>18.30000000000001</v>
      </c>
      <c r="P61" s="33">
        <f t="shared" si="29"/>
        <v>1.253510514418796</v>
      </c>
    </row>
    <row r="62" spans="1:16" ht="12.75" hidden="1" outlineLevel="1">
      <c r="A62" s="34"/>
      <c r="B62" s="35" t="s">
        <v>29</v>
      </c>
      <c r="C62" s="30">
        <v>12255.4</v>
      </c>
      <c r="D62" s="31">
        <v>1991.5</v>
      </c>
      <c r="E62" s="32">
        <f t="shared" si="24"/>
        <v>16.249979600829022</v>
      </c>
      <c r="F62" s="31">
        <v>2087.4</v>
      </c>
      <c r="G62" s="32">
        <f t="shared" si="25"/>
        <v>17.03249179953327</v>
      </c>
      <c r="H62" s="31">
        <f t="shared" si="26"/>
        <v>95.90000000000009</v>
      </c>
      <c r="I62" s="32">
        <f t="shared" si="26"/>
        <v>0.7825121987042465</v>
      </c>
      <c r="J62" s="31">
        <v>1471.5</v>
      </c>
      <c r="K62" s="31">
        <v>239.1</v>
      </c>
      <c r="L62" s="32">
        <f t="shared" si="27"/>
        <v>16.248725790010194</v>
      </c>
      <c r="M62" s="31">
        <v>246.8</v>
      </c>
      <c r="N62" s="32">
        <f t="shared" si="28"/>
        <v>16.772001359157322</v>
      </c>
      <c r="O62" s="32">
        <f t="shared" si="29"/>
        <v>7.700000000000017</v>
      </c>
      <c r="P62" s="33">
        <f t="shared" si="29"/>
        <v>0.5232755691471276</v>
      </c>
    </row>
    <row r="63" spans="1:16" ht="12.75" hidden="1" outlineLevel="1">
      <c r="A63" s="34"/>
      <c r="B63" s="35" t="s">
        <v>30</v>
      </c>
      <c r="C63" s="30">
        <v>12599.3</v>
      </c>
      <c r="D63" s="31">
        <v>2047.4</v>
      </c>
      <c r="E63" s="32">
        <f t="shared" si="24"/>
        <v>16.250109133047076</v>
      </c>
      <c r="F63" s="31">
        <v>2718.1</v>
      </c>
      <c r="G63" s="32">
        <f t="shared" si="25"/>
        <v>21.573420745596977</v>
      </c>
      <c r="H63" s="31">
        <f t="shared" si="26"/>
        <v>670.6999999999998</v>
      </c>
      <c r="I63" s="32">
        <f t="shared" si="26"/>
        <v>5.323311612549901</v>
      </c>
      <c r="J63" s="31">
        <v>1487.1</v>
      </c>
      <c r="K63" s="31">
        <v>241.7</v>
      </c>
      <c r="L63" s="32">
        <f t="shared" si="27"/>
        <v>16.253110080021518</v>
      </c>
      <c r="M63" s="31">
        <v>265.6</v>
      </c>
      <c r="N63" s="32">
        <f t="shared" si="28"/>
        <v>17.86026494519535</v>
      </c>
      <c r="O63" s="32">
        <f t="shared" si="29"/>
        <v>23.900000000000034</v>
      </c>
      <c r="P63" s="33">
        <f t="shared" si="29"/>
        <v>1.6071548651738325</v>
      </c>
    </row>
    <row r="64" spans="1:16" ht="12.75" hidden="1" outlineLevel="1">
      <c r="A64" s="34"/>
      <c r="B64" s="35" t="s">
        <v>31</v>
      </c>
      <c r="C64" s="30">
        <v>12678.5</v>
      </c>
      <c r="D64" s="31">
        <v>2060.3</v>
      </c>
      <c r="E64" s="32">
        <f t="shared" si="24"/>
        <v>16.250345072366606</v>
      </c>
      <c r="F64" s="31">
        <v>2263.7</v>
      </c>
      <c r="G64" s="32">
        <f t="shared" si="25"/>
        <v>17.854635800765074</v>
      </c>
      <c r="H64" s="31">
        <f t="shared" si="26"/>
        <v>203.39999999999964</v>
      </c>
      <c r="I64" s="32">
        <f t="shared" si="26"/>
        <v>1.6042907283984675</v>
      </c>
      <c r="J64" s="31">
        <v>1513.6</v>
      </c>
      <c r="K64" s="31">
        <v>246</v>
      </c>
      <c r="L64" s="32">
        <f t="shared" si="27"/>
        <v>16.25264270613108</v>
      </c>
      <c r="M64" s="31">
        <v>261.5</v>
      </c>
      <c r="N64" s="32">
        <f t="shared" si="28"/>
        <v>17.276691331923892</v>
      </c>
      <c r="O64" s="32">
        <f t="shared" si="29"/>
        <v>15.5</v>
      </c>
      <c r="P64" s="33">
        <f t="shared" si="29"/>
        <v>1.0240486257928119</v>
      </c>
    </row>
    <row r="65" spans="1:16" ht="12.75" hidden="1" outlineLevel="1">
      <c r="A65" s="34"/>
      <c r="B65" s="35" t="s">
        <v>32</v>
      </c>
      <c r="C65" s="30">
        <v>12874.6</v>
      </c>
      <c r="D65" s="31">
        <v>2478.4</v>
      </c>
      <c r="E65" s="32">
        <f t="shared" si="24"/>
        <v>19.250306805648332</v>
      </c>
      <c r="F65" s="31">
        <v>2519</v>
      </c>
      <c r="G65" s="32">
        <f t="shared" si="25"/>
        <v>19.565656408742797</v>
      </c>
      <c r="H65" s="31">
        <f t="shared" si="26"/>
        <v>40.59999999999991</v>
      </c>
      <c r="I65" s="32">
        <f t="shared" si="26"/>
        <v>0.31534960309446447</v>
      </c>
      <c r="J65" s="31">
        <v>1493.7</v>
      </c>
      <c r="K65" s="31">
        <v>287.5</v>
      </c>
      <c r="L65" s="32">
        <f t="shared" si="27"/>
        <v>19.247506192675907</v>
      </c>
      <c r="M65" s="31">
        <v>283.7</v>
      </c>
      <c r="N65" s="32">
        <f t="shared" si="28"/>
        <v>18.99310437169445</v>
      </c>
      <c r="O65" s="32">
        <f t="shared" si="29"/>
        <v>-3.8000000000000114</v>
      </c>
      <c r="P65" s="33">
        <f t="shared" si="29"/>
        <v>-0.2544018209814567</v>
      </c>
    </row>
    <row r="66" spans="1:16" ht="12.75" hidden="1" outlineLevel="1">
      <c r="A66" s="34"/>
      <c r="B66" s="35" t="s">
        <v>33</v>
      </c>
      <c r="C66" s="30">
        <v>13116.7</v>
      </c>
      <c r="D66" s="31">
        <v>2525</v>
      </c>
      <c r="E66" s="32">
        <f t="shared" si="24"/>
        <v>19.2502687413755</v>
      </c>
      <c r="F66" s="31">
        <v>3145.6</v>
      </c>
      <c r="G66" s="32">
        <f t="shared" si="25"/>
        <v>23.981641723909213</v>
      </c>
      <c r="H66" s="31">
        <f t="shared" si="26"/>
        <v>620.5999999999999</v>
      </c>
      <c r="I66" s="32">
        <f t="shared" si="26"/>
        <v>4.731372982533713</v>
      </c>
      <c r="J66" s="31">
        <v>1494.4</v>
      </c>
      <c r="K66" s="31">
        <v>287.7</v>
      </c>
      <c r="L66" s="32">
        <f t="shared" si="27"/>
        <v>19.25187366167023</v>
      </c>
      <c r="M66" s="31">
        <v>299.9</v>
      </c>
      <c r="N66" s="32">
        <f t="shared" si="28"/>
        <v>20.06825481798715</v>
      </c>
      <c r="O66" s="32">
        <f t="shared" si="29"/>
        <v>12.199999999999989</v>
      </c>
      <c r="P66" s="33">
        <f t="shared" si="29"/>
        <v>0.8163811563169183</v>
      </c>
    </row>
    <row r="67" spans="1:16" ht="12.75" hidden="1" outlineLevel="1">
      <c r="A67" s="34"/>
      <c r="B67" s="35" t="s">
        <v>34</v>
      </c>
      <c r="C67" s="30">
        <v>13249.7</v>
      </c>
      <c r="D67" s="31">
        <v>2550.6</v>
      </c>
      <c r="E67" s="32">
        <f t="shared" si="24"/>
        <v>19.250247175407743</v>
      </c>
      <c r="F67" s="31">
        <v>2965.5</v>
      </c>
      <c r="G67" s="32">
        <f t="shared" si="25"/>
        <v>22.381638829558405</v>
      </c>
      <c r="H67" s="31">
        <f t="shared" si="26"/>
        <v>414.9000000000001</v>
      </c>
      <c r="I67" s="32">
        <f t="shared" si="26"/>
        <v>3.1313916541506615</v>
      </c>
      <c r="J67" s="31">
        <v>1491.7</v>
      </c>
      <c r="K67" s="31">
        <v>287.1</v>
      </c>
      <c r="L67" s="32">
        <f t="shared" si="27"/>
        <v>19.246497284976876</v>
      </c>
      <c r="M67" s="31">
        <v>304.8</v>
      </c>
      <c r="N67" s="32">
        <f t="shared" si="28"/>
        <v>20.433062948314003</v>
      </c>
      <c r="O67" s="32">
        <f t="shared" si="29"/>
        <v>17.69999999999999</v>
      </c>
      <c r="P67" s="33">
        <f t="shared" si="29"/>
        <v>1.1865656633371273</v>
      </c>
    </row>
    <row r="68" spans="1:16" ht="12.75" hidden="1" outlineLevel="1">
      <c r="A68" s="34"/>
      <c r="B68" s="35" t="s">
        <v>35</v>
      </c>
      <c r="C68" s="30">
        <v>13247.6</v>
      </c>
      <c r="D68" s="31">
        <v>2550.2</v>
      </c>
      <c r="E68" s="32">
        <f t="shared" si="24"/>
        <v>19.250279295872456</v>
      </c>
      <c r="F68" s="31">
        <v>2619</v>
      </c>
      <c r="G68" s="32">
        <f t="shared" si="25"/>
        <v>19.769618647906036</v>
      </c>
      <c r="H68" s="31">
        <f t="shared" si="26"/>
        <v>68.80000000000018</v>
      </c>
      <c r="I68" s="32">
        <f t="shared" si="26"/>
        <v>0.5193393520335796</v>
      </c>
      <c r="J68" s="31">
        <v>1498.7</v>
      </c>
      <c r="K68" s="31">
        <v>288.5</v>
      </c>
      <c r="L68" s="32">
        <f t="shared" si="27"/>
        <v>19.25001668112364</v>
      </c>
      <c r="M68" s="31">
        <v>307.1</v>
      </c>
      <c r="N68" s="32">
        <f t="shared" si="28"/>
        <v>20.49109227997598</v>
      </c>
      <c r="O68" s="32">
        <f t="shared" si="29"/>
        <v>18.600000000000023</v>
      </c>
      <c r="P68" s="33">
        <f t="shared" si="29"/>
        <v>1.2410755988523405</v>
      </c>
    </row>
    <row r="69" spans="1:16" ht="12.75" hidden="1" outlineLevel="1">
      <c r="A69" s="34"/>
      <c r="B69" s="35" t="s">
        <v>36</v>
      </c>
      <c r="C69" s="30">
        <v>13257.2</v>
      </c>
      <c r="D69" s="31">
        <v>2552</v>
      </c>
      <c r="E69" s="32">
        <f t="shared" si="24"/>
        <v>19.249917026219713</v>
      </c>
      <c r="F69" s="31">
        <v>2798.2</v>
      </c>
      <c r="G69" s="32">
        <f t="shared" si="25"/>
        <v>21.107021090426333</v>
      </c>
      <c r="H69" s="31">
        <f t="shared" si="26"/>
        <v>246.19999999999982</v>
      </c>
      <c r="I69" s="32">
        <f t="shared" si="26"/>
        <v>1.85710406420662</v>
      </c>
      <c r="J69" s="31">
        <v>1459</v>
      </c>
      <c r="K69" s="31">
        <v>280.9</v>
      </c>
      <c r="L69" s="32">
        <f t="shared" si="27"/>
        <v>19.252912954078134</v>
      </c>
      <c r="M69" s="31">
        <v>296.5</v>
      </c>
      <c r="N69" s="32">
        <f t="shared" si="28"/>
        <v>20.322138450993833</v>
      </c>
      <c r="O69" s="32">
        <f t="shared" si="29"/>
        <v>15.600000000000023</v>
      </c>
      <c r="P69" s="33">
        <f t="shared" si="29"/>
        <v>1.0692254969156991</v>
      </c>
    </row>
    <row r="70" spans="1:16" ht="12.75" hidden="1" outlineLevel="1">
      <c r="A70" s="34"/>
      <c r="B70" s="35" t="s">
        <v>37</v>
      </c>
      <c r="C70" s="30">
        <v>13345.5</v>
      </c>
      <c r="D70" s="31">
        <v>2569</v>
      </c>
      <c r="E70" s="32">
        <f t="shared" si="24"/>
        <v>19.24993443482822</v>
      </c>
      <c r="F70" s="31">
        <v>2885.5</v>
      </c>
      <c r="G70" s="32">
        <f t="shared" si="25"/>
        <v>21.621520362669063</v>
      </c>
      <c r="H70" s="31">
        <f t="shared" si="26"/>
        <v>316.5</v>
      </c>
      <c r="I70" s="32">
        <f t="shared" si="26"/>
        <v>2.3715859278408438</v>
      </c>
      <c r="J70" s="31">
        <v>1400.3</v>
      </c>
      <c r="K70" s="31">
        <v>269.6</v>
      </c>
      <c r="L70" s="32">
        <f t="shared" si="27"/>
        <v>19.25301721059773</v>
      </c>
      <c r="M70" s="31">
        <v>301.7</v>
      </c>
      <c r="N70" s="32">
        <f t="shared" si="28"/>
        <v>21.54538313218596</v>
      </c>
      <c r="O70" s="32">
        <f t="shared" si="29"/>
        <v>32.099999999999966</v>
      </c>
      <c r="P70" s="33">
        <f t="shared" si="29"/>
        <v>2.2923659215882317</v>
      </c>
    </row>
    <row r="71" spans="1:16" ht="12.75" collapsed="1">
      <c r="A71" s="34"/>
      <c r="B71" s="35" t="s">
        <v>26</v>
      </c>
      <c r="C71" s="30">
        <v>13899.5</v>
      </c>
      <c r="D71" s="31">
        <v>2675.7</v>
      </c>
      <c r="E71" s="32">
        <f>+D71/C71*100</f>
        <v>19.25033274578222</v>
      </c>
      <c r="F71" s="31">
        <v>3097.7</v>
      </c>
      <c r="G71" s="32">
        <f>+F71/C71*100</f>
        <v>22.286413180330225</v>
      </c>
      <c r="H71" s="31">
        <f>+F71-D71</f>
        <v>422</v>
      </c>
      <c r="I71" s="32">
        <f>+G71-E71</f>
        <v>3.036080434548005</v>
      </c>
      <c r="J71" s="31">
        <v>1406.9</v>
      </c>
      <c r="K71" s="31">
        <v>270.8</v>
      </c>
      <c r="L71" s="32">
        <f>+K71/J71*100</f>
        <v>19.2479920392352</v>
      </c>
      <c r="M71" s="31">
        <v>324.4</v>
      </c>
      <c r="N71" s="32">
        <f>+M71/J71*100</f>
        <v>23.057786623071998</v>
      </c>
      <c r="O71" s="32">
        <f>+M71-K71</f>
        <v>53.599999999999966</v>
      </c>
      <c r="P71" s="33">
        <f>+N71-L71</f>
        <v>3.8097945838367977</v>
      </c>
    </row>
    <row r="72" spans="1:16" ht="12.75" hidden="1">
      <c r="A72" s="34">
        <v>2007</v>
      </c>
      <c r="B72" s="35" t="s">
        <v>27</v>
      </c>
      <c r="C72" s="30">
        <v>13720.7</v>
      </c>
      <c r="D72" s="31">
        <v>2641.2</v>
      </c>
      <c r="E72" s="32">
        <f>+D72/C72*100</f>
        <v>19.2497467330384</v>
      </c>
      <c r="F72" s="31">
        <v>3295.2</v>
      </c>
      <c r="G72" s="32">
        <f>+F72/C72*100</f>
        <v>24.016267391605382</v>
      </c>
      <c r="H72" s="31">
        <f>+F72-D72</f>
        <v>654</v>
      </c>
      <c r="I72" s="32">
        <f>+G72-E72</f>
        <v>4.766520658566982</v>
      </c>
      <c r="J72" s="31">
        <v>1413.1</v>
      </c>
      <c r="K72" s="31">
        <v>272</v>
      </c>
      <c r="L72" s="32">
        <f aca="true" t="shared" si="30" ref="L72:L135">+K72/J72*100</f>
        <v>19.24846083079754</v>
      </c>
      <c r="M72" s="31">
        <v>297.2</v>
      </c>
      <c r="N72" s="32">
        <f aca="true" t="shared" si="31" ref="N72:N85">+M72/J72*100</f>
        <v>21.03177411365084</v>
      </c>
      <c r="O72" s="32">
        <f>+M72-K72</f>
        <v>25.19999999999999</v>
      </c>
      <c r="P72" s="33">
        <f>+N72-L72</f>
        <v>1.7833132828532996</v>
      </c>
    </row>
    <row r="73" spans="1:16" ht="12.75" hidden="1">
      <c r="A73" s="34"/>
      <c r="B73" s="35" t="s">
        <v>28</v>
      </c>
      <c r="C73" s="30">
        <v>14188</v>
      </c>
      <c r="D73" s="31">
        <v>2731.2</v>
      </c>
      <c r="E73" s="32">
        <f aca="true" t="shared" si="32" ref="E73:E136">+D73/C73*100</f>
        <v>19.250070482097545</v>
      </c>
      <c r="F73" s="31">
        <v>3262</v>
      </c>
      <c r="G73" s="32">
        <f aca="true" t="shared" si="33" ref="G73:G85">+F73/C73*100</f>
        <v>22.991260219904145</v>
      </c>
      <c r="H73" s="31">
        <f aca="true" t="shared" si="34" ref="H73:I85">+F73-D73</f>
        <v>530.8000000000002</v>
      </c>
      <c r="I73" s="32">
        <f t="shared" si="34"/>
        <v>3.7411897378066</v>
      </c>
      <c r="J73" s="31">
        <v>1421.4</v>
      </c>
      <c r="K73" s="31">
        <v>273.6</v>
      </c>
      <c r="L73" s="32">
        <f t="shared" si="30"/>
        <v>19.248628113127904</v>
      </c>
      <c r="M73" s="31">
        <v>301.4</v>
      </c>
      <c r="N73" s="32">
        <f t="shared" si="31"/>
        <v>21.20444632052905</v>
      </c>
      <c r="O73" s="32">
        <f aca="true" t="shared" si="35" ref="O73:P85">+M73-K73</f>
        <v>27.799999999999955</v>
      </c>
      <c r="P73" s="33">
        <f t="shared" si="35"/>
        <v>1.9558182074011476</v>
      </c>
    </row>
    <row r="74" spans="1:16" ht="12.75" hidden="1">
      <c r="A74" s="34"/>
      <c r="B74" s="35" t="s">
        <v>29</v>
      </c>
      <c r="C74" s="30">
        <v>14278.6</v>
      </c>
      <c r="D74" s="31">
        <v>2748.6</v>
      </c>
      <c r="E74" s="32">
        <f t="shared" si="32"/>
        <v>19.249786393624024</v>
      </c>
      <c r="F74" s="31">
        <v>2602.4</v>
      </c>
      <c r="G74" s="32">
        <f t="shared" si="33"/>
        <v>18.22587648649027</v>
      </c>
      <c r="H74" s="31">
        <f t="shared" si="34"/>
        <v>-146.19999999999982</v>
      </c>
      <c r="I74" s="32">
        <f t="shared" si="34"/>
        <v>-1.0239099071337527</v>
      </c>
      <c r="J74" s="31">
        <v>1435.6</v>
      </c>
      <c r="K74" s="31">
        <v>276.3</v>
      </c>
      <c r="L74" s="32">
        <f t="shared" si="30"/>
        <v>19.246308163833937</v>
      </c>
      <c r="M74" s="31">
        <v>291.4</v>
      </c>
      <c r="N74" s="32">
        <f t="shared" si="31"/>
        <v>20.298133184731125</v>
      </c>
      <c r="O74" s="32">
        <f t="shared" si="35"/>
        <v>15.099999999999966</v>
      </c>
      <c r="P74" s="33">
        <f t="shared" si="35"/>
        <v>1.051825020897187</v>
      </c>
    </row>
    <row r="75" spans="1:16" ht="12.75" hidden="1">
      <c r="A75" s="34"/>
      <c r="B75" s="35" t="s">
        <v>30</v>
      </c>
      <c r="C75" s="30">
        <v>14288.4</v>
      </c>
      <c r="D75" s="31">
        <v>2750.5</v>
      </c>
      <c r="E75" s="32">
        <f t="shared" si="32"/>
        <v>19.249881022367795</v>
      </c>
      <c r="F75" s="31">
        <v>3025.1</v>
      </c>
      <c r="G75" s="32">
        <f t="shared" si="33"/>
        <v>21.17171971669326</v>
      </c>
      <c r="H75" s="31">
        <f t="shared" si="34"/>
        <v>274.5999999999999</v>
      </c>
      <c r="I75" s="32">
        <f t="shared" si="34"/>
        <v>1.9218386943254657</v>
      </c>
      <c r="J75" s="31">
        <v>1452.9</v>
      </c>
      <c r="K75" s="31">
        <v>279.7</v>
      </c>
      <c r="L75" s="32">
        <f t="shared" si="30"/>
        <v>19.251152866680428</v>
      </c>
      <c r="M75" s="31">
        <v>299.1</v>
      </c>
      <c r="N75" s="32">
        <f t="shared" si="31"/>
        <v>20.58641338013628</v>
      </c>
      <c r="O75" s="32">
        <f t="shared" si="35"/>
        <v>19.400000000000034</v>
      </c>
      <c r="P75" s="33">
        <f t="shared" si="35"/>
        <v>1.3352605134558502</v>
      </c>
    </row>
    <row r="76" spans="1:16" ht="12.75" hidden="1">
      <c r="A76" s="34"/>
      <c r="B76" s="35" t="s">
        <v>31</v>
      </c>
      <c r="C76" s="30">
        <v>14722.4</v>
      </c>
      <c r="D76" s="31">
        <v>2834.1</v>
      </c>
      <c r="E76" s="32">
        <f t="shared" si="32"/>
        <v>19.250258110090744</v>
      </c>
      <c r="F76" s="31">
        <v>2983.1</v>
      </c>
      <c r="G76" s="32">
        <f t="shared" si="33"/>
        <v>20.26232136064772</v>
      </c>
      <c r="H76" s="31">
        <f t="shared" si="34"/>
        <v>149</v>
      </c>
      <c r="I76" s="32">
        <f t="shared" si="34"/>
        <v>1.0120632505569773</v>
      </c>
      <c r="J76" s="31">
        <v>1476.6</v>
      </c>
      <c r="K76" s="31">
        <v>284.2</v>
      </c>
      <c r="L76" s="32">
        <f t="shared" si="30"/>
        <v>19.24691859677638</v>
      </c>
      <c r="M76" s="31">
        <v>310.3</v>
      </c>
      <c r="N76" s="32">
        <f t="shared" si="31"/>
        <v>21.01449275362319</v>
      </c>
      <c r="O76" s="32">
        <f t="shared" si="35"/>
        <v>26.100000000000023</v>
      </c>
      <c r="P76" s="33">
        <f t="shared" si="35"/>
        <v>1.7675741568468126</v>
      </c>
    </row>
    <row r="77" spans="1:16" ht="12.75" hidden="1">
      <c r="A77" s="34"/>
      <c r="B77" s="35" t="s">
        <v>32</v>
      </c>
      <c r="C77" s="30">
        <v>14751.1</v>
      </c>
      <c r="D77" s="31">
        <v>2839.6</v>
      </c>
      <c r="E77" s="32">
        <f t="shared" si="32"/>
        <v>19.25008982380975</v>
      </c>
      <c r="F77" s="31">
        <v>3086.1</v>
      </c>
      <c r="G77" s="32">
        <f t="shared" si="33"/>
        <v>20.921151642928322</v>
      </c>
      <c r="H77" s="31">
        <f t="shared" si="34"/>
        <v>246.5</v>
      </c>
      <c r="I77" s="32">
        <f t="shared" si="34"/>
        <v>1.6710618191185738</v>
      </c>
      <c r="J77" s="31">
        <v>1483.8</v>
      </c>
      <c r="K77" s="31">
        <v>285.6</v>
      </c>
      <c r="L77" s="32">
        <f t="shared" si="30"/>
        <v>19.247877072381726</v>
      </c>
      <c r="M77" s="31">
        <v>300.4</v>
      </c>
      <c r="N77" s="32">
        <f t="shared" si="31"/>
        <v>20.245316080334273</v>
      </c>
      <c r="O77" s="32">
        <f t="shared" si="35"/>
        <v>14.799999999999955</v>
      </c>
      <c r="P77" s="33">
        <f t="shared" si="35"/>
        <v>0.997439007952547</v>
      </c>
    </row>
    <row r="78" spans="1:16" ht="12.75" hidden="1">
      <c r="A78" s="34"/>
      <c r="B78" s="35" t="s">
        <v>33</v>
      </c>
      <c r="C78" s="30">
        <v>14946.4</v>
      </c>
      <c r="D78" s="31">
        <v>2877.2</v>
      </c>
      <c r="E78" s="32">
        <f t="shared" si="32"/>
        <v>19.250120430337738</v>
      </c>
      <c r="F78" s="31">
        <v>3732.5</v>
      </c>
      <c r="G78" s="32">
        <f t="shared" si="33"/>
        <v>24.97256864529251</v>
      </c>
      <c r="H78" s="31">
        <f t="shared" si="34"/>
        <v>855.3000000000002</v>
      </c>
      <c r="I78" s="32">
        <f t="shared" si="34"/>
        <v>5.722448214954774</v>
      </c>
      <c r="J78" s="31">
        <v>1488.4</v>
      </c>
      <c r="K78" s="31">
        <v>286.5</v>
      </c>
      <c r="L78" s="32">
        <f t="shared" si="30"/>
        <v>19.248857833915615</v>
      </c>
      <c r="M78" s="31">
        <v>310.5</v>
      </c>
      <c r="N78" s="32">
        <f t="shared" si="31"/>
        <v>20.861327600107497</v>
      </c>
      <c r="O78" s="32">
        <f t="shared" si="35"/>
        <v>24</v>
      </c>
      <c r="P78" s="33">
        <f t="shared" si="35"/>
        <v>1.6124697661918823</v>
      </c>
    </row>
    <row r="79" spans="1:16" ht="12.75" hidden="1">
      <c r="A79" s="34"/>
      <c r="B79" s="35" t="s">
        <v>34</v>
      </c>
      <c r="C79" s="30">
        <v>14989</v>
      </c>
      <c r="D79" s="31">
        <v>2885.4</v>
      </c>
      <c r="E79" s="32">
        <f t="shared" si="32"/>
        <v>19.25011675228501</v>
      </c>
      <c r="F79" s="31">
        <v>3289.3</v>
      </c>
      <c r="G79" s="32">
        <f t="shared" si="33"/>
        <v>21.944759490292885</v>
      </c>
      <c r="H79" s="31">
        <f t="shared" si="34"/>
        <v>403.9000000000001</v>
      </c>
      <c r="I79" s="32">
        <f t="shared" si="34"/>
        <v>2.6946427380078752</v>
      </c>
      <c r="J79" s="31">
        <v>1495.8</v>
      </c>
      <c r="K79" s="31">
        <v>287.9</v>
      </c>
      <c r="L79" s="32">
        <f t="shared" si="30"/>
        <v>19.247225564915095</v>
      </c>
      <c r="M79" s="31">
        <v>314.6</v>
      </c>
      <c r="N79" s="32">
        <f t="shared" si="31"/>
        <v>21.032223559299375</v>
      </c>
      <c r="O79" s="32">
        <f t="shared" si="35"/>
        <v>26.700000000000045</v>
      </c>
      <c r="P79" s="33">
        <f t="shared" si="35"/>
        <v>1.7849979943842804</v>
      </c>
    </row>
    <row r="80" spans="1:16" ht="12.75" hidden="1">
      <c r="A80" s="34"/>
      <c r="B80" s="35" t="s">
        <v>35</v>
      </c>
      <c r="C80" s="30">
        <v>15299.2</v>
      </c>
      <c r="D80" s="31">
        <v>2945.1</v>
      </c>
      <c r="E80" s="32">
        <f t="shared" si="32"/>
        <v>19.250026145157914</v>
      </c>
      <c r="F80" s="31">
        <v>3034.2</v>
      </c>
      <c r="G80" s="32">
        <f t="shared" si="33"/>
        <v>19.832409537753605</v>
      </c>
      <c r="H80" s="31">
        <f t="shared" si="34"/>
        <v>89.09999999999991</v>
      </c>
      <c r="I80" s="32">
        <f t="shared" si="34"/>
        <v>0.5823833925956912</v>
      </c>
      <c r="J80" s="31">
        <v>1505.5</v>
      </c>
      <c r="K80" s="31">
        <v>289.8</v>
      </c>
      <c r="L80" s="32">
        <f t="shared" si="30"/>
        <v>19.249418797741615</v>
      </c>
      <c r="M80" s="31">
        <v>311.3</v>
      </c>
      <c r="N80" s="32">
        <f t="shared" si="31"/>
        <v>20.677515775489873</v>
      </c>
      <c r="O80" s="32">
        <f t="shared" si="35"/>
        <v>21.5</v>
      </c>
      <c r="P80" s="33">
        <f t="shared" si="35"/>
        <v>1.4280969777482575</v>
      </c>
    </row>
    <row r="81" spans="1:16" ht="12.75" hidden="1">
      <c r="A81" s="34"/>
      <c r="B81" s="35" t="s">
        <v>38</v>
      </c>
      <c r="C81" s="30">
        <v>15340.1</v>
      </c>
      <c r="D81" s="31">
        <v>2492.8</v>
      </c>
      <c r="E81" s="32">
        <f t="shared" si="32"/>
        <v>16.250220011603574</v>
      </c>
      <c r="F81" s="31">
        <v>3161.9</v>
      </c>
      <c r="G81" s="32">
        <f t="shared" si="33"/>
        <v>20.611990795366392</v>
      </c>
      <c r="H81" s="31">
        <f t="shared" si="34"/>
        <v>669.0999999999999</v>
      </c>
      <c r="I81" s="32">
        <f t="shared" si="34"/>
        <v>4.361770783762818</v>
      </c>
      <c r="J81" s="31">
        <v>1509.7</v>
      </c>
      <c r="K81" s="31">
        <v>245.3</v>
      </c>
      <c r="L81" s="32">
        <f t="shared" si="30"/>
        <v>16.248261243955753</v>
      </c>
      <c r="M81" s="31">
        <v>257.6</v>
      </c>
      <c r="N81" s="32">
        <f t="shared" si="31"/>
        <v>17.062992647545872</v>
      </c>
      <c r="O81" s="32">
        <f t="shared" si="35"/>
        <v>12.300000000000011</v>
      </c>
      <c r="P81" s="33">
        <f t="shared" si="35"/>
        <v>0.8147314035901196</v>
      </c>
    </row>
    <row r="82" spans="1:16" ht="12.75" hidden="1">
      <c r="A82" s="34"/>
      <c r="B82" s="35" t="s">
        <v>37</v>
      </c>
      <c r="C82" s="30">
        <v>15625.2</v>
      </c>
      <c r="D82" s="31">
        <v>2539.1</v>
      </c>
      <c r="E82" s="32">
        <f t="shared" si="32"/>
        <v>16.2500319995904</v>
      </c>
      <c r="F82" s="31">
        <v>3390.6</v>
      </c>
      <c r="G82" s="32">
        <f t="shared" si="33"/>
        <v>21.699562245603254</v>
      </c>
      <c r="H82" s="31">
        <f t="shared" si="34"/>
        <v>851.5</v>
      </c>
      <c r="I82" s="32">
        <f t="shared" si="34"/>
        <v>5.449530246012852</v>
      </c>
      <c r="J82" s="31">
        <v>1540.5</v>
      </c>
      <c r="K82" s="31">
        <v>250.3</v>
      </c>
      <c r="L82" s="32">
        <f t="shared" si="30"/>
        <v>16.247971437844857</v>
      </c>
      <c r="M82" s="31">
        <v>261.7</v>
      </c>
      <c r="N82" s="32">
        <f t="shared" si="31"/>
        <v>16.987990912041546</v>
      </c>
      <c r="O82" s="32">
        <f t="shared" si="35"/>
        <v>11.399999999999977</v>
      </c>
      <c r="P82" s="33">
        <f t="shared" si="35"/>
        <v>0.7400194741966892</v>
      </c>
    </row>
    <row r="83" spans="1:16" ht="12.75">
      <c r="A83" s="34"/>
      <c r="B83" s="35" t="s">
        <v>26</v>
      </c>
      <c r="C83" s="30">
        <v>15709.9</v>
      </c>
      <c r="D83" s="31">
        <v>2552.9</v>
      </c>
      <c r="E83" s="32">
        <f t="shared" si="32"/>
        <v>16.25026257328182</v>
      </c>
      <c r="F83" s="31">
        <v>3237</v>
      </c>
      <c r="G83" s="32">
        <f t="shared" si="33"/>
        <v>20.60484153304604</v>
      </c>
      <c r="H83" s="31">
        <f t="shared" si="34"/>
        <v>684.0999999999999</v>
      </c>
      <c r="I83" s="32">
        <f t="shared" si="34"/>
        <v>4.354578959764222</v>
      </c>
      <c r="J83" s="31">
        <v>1567.4</v>
      </c>
      <c r="K83" s="31">
        <v>254.7</v>
      </c>
      <c r="L83" s="32">
        <f t="shared" si="30"/>
        <v>16.249840500191397</v>
      </c>
      <c r="M83" s="31">
        <v>281.7</v>
      </c>
      <c r="N83" s="32">
        <f t="shared" si="31"/>
        <v>17.97243843307388</v>
      </c>
      <c r="O83" s="32">
        <f t="shared" si="35"/>
        <v>27</v>
      </c>
      <c r="P83" s="33">
        <f t="shared" si="35"/>
        <v>1.7225979328824828</v>
      </c>
    </row>
    <row r="84" spans="1:16" ht="12.75" hidden="1">
      <c r="A84" s="34">
        <v>2008</v>
      </c>
      <c r="B84" s="35" t="s">
        <v>27</v>
      </c>
      <c r="C84" s="30">
        <v>15875.7461</v>
      </c>
      <c r="D84" s="31">
        <v>2579.80874125</v>
      </c>
      <c r="E84" s="32">
        <f t="shared" si="32"/>
        <v>16.249999999999996</v>
      </c>
      <c r="F84" s="31">
        <v>3561.6021</v>
      </c>
      <c r="G84" s="32">
        <f t="shared" si="33"/>
        <v>22.434234445208215</v>
      </c>
      <c r="H84" s="31">
        <f t="shared" si="34"/>
        <v>981.7933587500002</v>
      </c>
      <c r="I84" s="32">
        <f t="shared" si="34"/>
        <v>6.184234445208219</v>
      </c>
      <c r="J84" s="31">
        <v>1597.8047</v>
      </c>
      <c r="K84" s="31">
        <v>259.64326375</v>
      </c>
      <c r="L84" s="32">
        <f t="shared" si="30"/>
        <v>16.250000000000004</v>
      </c>
      <c r="M84" s="31">
        <v>278.5833</v>
      </c>
      <c r="N84" s="32">
        <f t="shared" si="31"/>
        <v>17.435378679259113</v>
      </c>
      <c r="O84" s="32">
        <f t="shared" si="35"/>
        <v>18.94003624999999</v>
      </c>
      <c r="P84" s="33">
        <f t="shared" si="35"/>
        <v>1.1853786792591094</v>
      </c>
    </row>
    <row r="85" spans="1:16" ht="12.75" hidden="1">
      <c r="A85" s="34"/>
      <c r="B85" s="35" t="s">
        <v>28</v>
      </c>
      <c r="C85" s="30">
        <v>16587.2114</v>
      </c>
      <c r="D85" s="31">
        <v>2695.4218525</v>
      </c>
      <c r="E85" s="32">
        <f t="shared" si="32"/>
        <v>16.25</v>
      </c>
      <c r="F85" s="31">
        <v>3450.229</v>
      </c>
      <c r="G85" s="32">
        <f t="shared" si="33"/>
        <v>20.800536731568993</v>
      </c>
      <c r="H85" s="31">
        <f t="shared" si="34"/>
        <v>754.8071474999997</v>
      </c>
      <c r="I85" s="32">
        <f t="shared" si="34"/>
        <v>4.550536731568993</v>
      </c>
      <c r="J85" s="31">
        <v>1643.288</v>
      </c>
      <c r="K85" s="31">
        <v>267.03430000000003</v>
      </c>
      <c r="L85" s="32">
        <f t="shared" si="30"/>
        <v>16.25</v>
      </c>
      <c r="M85" s="31">
        <v>280.3354</v>
      </c>
      <c r="N85" s="32">
        <f t="shared" si="31"/>
        <v>17.059419894747602</v>
      </c>
      <c r="O85" s="32">
        <f t="shared" si="35"/>
        <v>13.301099999999963</v>
      </c>
      <c r="P85" s="33">
        <f t="shared" si="35"/>
        <v>0.8094198947476023</v>
      </c>
    </row>
    <row r="86" spans="1:16" ht="12.75" hidden="1">
      <c r="A86" s="34"/>
      <c r="B86" s="35" t="s">
        <v>29</v>
      </c>
      <c r="C86" s="30">
        <v>17243.3883</v>
      </c>
      <c r="D86" s="31">
        <v>2802.05059875</v>
      </c>
      <c r="E86" s="32">
        <f t="shared" si="32"/>
        <v>16.25</v>
      </c>
      <c r="F86" s="31">
        <v>3087.0214</v>
      </c>
      <c r="G86" s="32">
        <f>+F86/C86*100</f>
        <v>17.902638079547277</v>
      </c>
      <c r="H86" s="31">
        <f>+F86-D86</f>
        <v>284.97080125</v>
      </c>
      <c r="I86" s="32">
        <f>+G86-E86</f>
        <v>1.6526380795472768</v>
      </c>
      <c r="J86" s="31">
        <v>1705.3203</v>
      </c>
      <c r="K86" s="31">
        <v>277.11454875000004</v>
      </c>
      <c r="L86" s="32">
        <f t="shared" si="30"/>
        <v>16.25</v>
      </c>
      <c r="M86" s="31">
        <v>298.9789</v>
      </c>
      <c r="N86" s="32">
        <f>+M86/J86*100</f>
        <v>17.532125783056706</v>
      </c>
      <c r="O86" s="32">
        <f>+M86-K86</f>
        <v>21.86435124999997</v>
      </c>
      <c r="P86" s="33">
        <f>+N86-L86</f>
        <v>1.2821257830567063</v>
      </c>
    </row>
    <row r="87" spans="1:16" ht="12.75" hidden="1">
      <c r="A87" s="34"/>
      <c r="B87" s="35" t="s">
        <v>30</v>
      </c>
      <c r="C87" s="30">
        <v>16999.1188</v>
      </c>
      <c r="D87" s="31">
        <v>2762.3568050000003</v>
      </c>
      <c r="E87" s="32">
        <f t="shared" si="32"/>
        <v>16.25</v>
      </c>
      <c r="F87" s="31">
        <v>3757.8595</v>
      </c>
      <c r="G87" s="32">
        <f aca="true" t="shared" si="36" ref="G87:G150">+F87/C87*100</f>
        <v>22.106201763823194</v>
      </c>
      <c r="H87" s="31">
        <f aca="true" t="shared" si="37" ref="H87:I102">+F87-D87</f>
        <v>995.5026949999997</v>
      </c>
      <c r="I87" s="32">
        <f t="shared" si="37"/>
        <v>5.856201763823194</v>
      </c>
      <c r="J87" s="31">
        <v>1733.7283</v>
      </c>
      <c r="K87" s="31">
        <v>281.73084875</v>
      </c>
      <c r="L87" s="32">
        <f t="shared" si="30"/>
        <v>16.25</v>
      </c>
      <c r="M87" s="31">
        <v>304.8632</v>
      </c>
      <c r="N87" s="32">
        <f aca="true" t="shared" si="38" ref="N87:N150">+M87/J87*100</f>
        <v>17.584254695502175</v>
      </c>
      <c r="O87" s="32">
        <f aca="true" t="shared" si="39" ref="O87:P102">+M87-K87</f>
        <v>23.13235125</v>
      </c>
      <c r="P87" s="33">
        <f t="shared" si="39"/>
        <v>1.3342546955021746</v>
      </c>
    </row>
    <row r="88" spans="1:16" ht="12.75" hidden="1">
      <c r="A88" s="34"/>
      <c r="B88" s="35" t="s">
        <v>31</v>
      </c>
      <c r="C88" s="30">
        <v>16374.3472</v>
      </c>
      <c r="D88" s="31">
        <v>2660.83142</v>
      </c>
      <c r="E88" s="32">
        <f t="shared" si="32"/>
        <v>16.25</v>
      </c>
      <c r="F88" s="31">
        <v>3406.4646</v>
      </c>
      <c r="G88" s="32">
        <f t="shared" si="36"/>
        <v>20.80366660357611</v>
      </c>
      <c r="H88" s="31">
        <f t="shared" si="37"/>
        <v>745.6331799999998</v>
      </c>
      <c r="I88" s="32">
        <f t="shared" si="37"/>
        <v>4.5536666035761115</v>
      </c>
      <c r="J88" s="31">
        <v>1740.1492</v>
      </c>
      <c r="K88" s="31">
        <v>282.774245</v>
      </c>
      <c r="L88" s="32">
        <f t="shared" si="30"/>
        <v>16.25</v>
      </c>
      <c r="M88" s="31">
        <v>302.281</v>
      </c>
      <c r="N88" s="32">
        <f t="shared" si="38"/>
        <v>17.370981752599143</v>
      </c>
      <c r="O88" s="32">
        <f t="shared" si="39"/>
        <v>19.506755</v>
      </c>
      <c r="P88" s="33">
        <f t="shared" si="39"/>
        <v>1.1209817525991426</v>
      </c>
    </row>
    <row r="89" spans="1:16" ht="12.75" hidden="1">
      <c r="A89" s="34"/>
      <c r="B89" s="35" t="s">
        <v>32</v>
      </c>
      <c r="C89" s="30">
        <v>16518.6355</v>
      </c>
      <c r="D89" s="31">
        <v>2684.2782687500003</v>
      </c>
      <c r="E89" s="32">
        <f t="shared" si="32"/>
        <v>16.25</v>
      </c>
      <c r="F89" s="31">
        <v>3055.8122</v>
      </c>
      <c r="G89" s="32">
        <f t="shared" si="36"/>
        <v>18.499180516453674</v>
      </c>
      <c r="H89" s="31">
        <f t="shared" si="37"/>
        <v>371.53393124999957</v>
      </c>
      <c r="I89" s="32">
        <f t="shared" si="37"/>
        <v>2.2491805164536736</v>
      </c>
      <c r="J89" s="31">
        <v>1767.3458</v>
      </c>
      <c r="K89" s="31">
        <v>287.1936925</v>
      </c>
      <c r="L89" s="32">
        <f t="shared" si="30"/>
        <v>16.25</v>
      </c>
      <c r="M89" s="31">
        <v>312.9858</v>
      </c>
      <c r="N89" s="32">
        <f t="shared" si="38"/>
        <v>17.709369609501433</v>
      </c>
      <c r="O89" s="32">
        <f t="shared" si="39"/>
        <v>25.792107499999986</v>
      </c>
      <c r="P89" s="33">
        <f t="shared" si="39"/>
        <v>1.459369609501433</v>
      </c>
    </row>
    <row r="90" spans="1:16" ht="12.75" hidden="1">
      <c r="A90" s="34"/>
      <c r="B90" s="35" t="s">
        <v>33</v>
      </c>
      <c r="C90" s="30">
        <v>16372.9342</v>
      </c>
      <c r="D90" s="31">
        <v>2660.6018075</v>
      </c>
      <c r="E90" s="32">
        <f t="shared" si="32"/>
        <v>16.25</v>
      </c>
      <c r="F90" s="31">
        <v>3737.369</v>
      </c>
      <c r="G90" s="32">
        <f t="shared" si="36"/>
        <v>22.826507175482327</v>
      </c>
      <c r="H90" s="31">
        <f t="shared" si="37"/>
        <v>1076.7671925</v>
      </c>
      <c r="I90" s="32">
        <f t="shared" si="37"/>
        <v>6.576507175482327</v>
      </c>
      <c r="J90" s="31">
        <v>1759.7952</v>
      </c>
      <c r="K90" s="31">
        <v>285.96672</v>
      </c>
      <c r="L90" s="32">
        <f t="shared" si="30"/>
        <v>16.25</v>
      </c>
      <c r="M90" s="31">
        <v>317.3025</v>
      </c>
      <c r="N90" s="32">
        <f t="shared" si="38"/>
        <v>18.030649248276163</v>
      </c>
      <c r="O90" s="32">
        <f t="shared" si="39"/>
        <v>31.33578</v>
      </c>
      <c r="P90" s="33">
        <f t="shared" si="39"/>
        <v>1.7806492482761627</v>
      </c>
    </row>
    <row r="91" spans="1:16" ht="12.75" hidden="1">
      <c r="A91" s="34"/>
      <c r="B91" s="35" t="s">
        <v>34</v>
      </c>
      <c r="C91" s="30">
        <v>16289.9398</v>
      </c>
      <c r="D91" s="31">
        <v>2647.1152175</v>
      </c>
      <c r="E91" s="32">
        <f t="shared" si="32"/>
        <v>16.25</v>
      </c>
      <c r="F91" s="31">
        <v>3113.3533</v>
      </c>
      <c r="G91" s="32">
        <f t="shared" si="36"/>
        <v>19.112122808458754</v>
      </c>
      <c r="H91" s="31">
        <f t="shared" si="37"/>
        <v>466.2380825</v>
      </c>
      <c r="I91" s="32">
        <f t="shared" si="37"/>
        <v>2.8621228084587536</v>
      </c>
      <c r="J91" s="31">
        <v>1769.1875</v>
      </c>
      <c r="K91" s="31">
        <v>287.49296875</v>
      </c>
      <c r="L91" s="32">
        <f t="shared" si="30"/>
        <v>16.25</v>
      </c>
      <c r="M91" s="31">
        <v>299.8887</v>
      </c>
      <c r="N91" s="32">
        <f t="shared" si="38"/>
        <v>16.950645423393507</v>
      </c>
      <c r="O91" s="32">
        <f t="shared" si="39"/>
        <v>12.395731249999983</v>
      </c>
      <c r="P91" s="33">
        <f t="shared" si="39"/>
        <v>0.7006454233935067</v>
      </c>
    </row>
    <row r="92" spans="1:16" ht="12.75" hidden="1">
      <c r="A92" s="34"/>
      <c r="B92" s="35" t="s">
        <v>35</v>
      </c>
      <c r="C92" s="30">
        <v>16258.5734</v>
      </c>
      <c r="D92" s="31">
        <v>2642.0181775</v>
      </c>
      <c r="E92" s="32">
        <f t="shared" si="32"/>
        <v>16.25</v>
      </c>
      <c r="F92" s="31">
        <v>3244.9527</v>
      </c>
      <c r="G92" s="32">
        <f t="shared" si="36"/>
        <v>19.95840975814028</v>
      </c>
      <c r="H92" s="31">
        <f t="shared" si="37"/>
        <v>602.9345224999997</v>
      </c>
      <c r="I92" s="32">
        <f t="shared" si="37"/>
        <v>3.708409758140281</v>
      </c>
      <c r="J92" s="31">
        <v>1802.0661</v>
      </c>
      <c r="K92" s="31">
        <v>292.83574125</v>
      </c>
      <c r="L92" s="32">
        <f t="shared" si="30"/>
        <v>16.25</v>
      </c>
      <c r="M92" s="31">
        <v>334.3512</v>
      </c>
      <c r="N92" s="32">
        <f t="shared" si="38"/>
        <v>18.553770030966124</v>
      </c>
      <c r="O92" s="32">
        <f t="shared" si="39"/>
        <v>41.51545874999999</v>
      </c>
      <c r="P92" s="33">
        <f t="shared" si="39"/>
        <v>2.303770030966124</v>
      </c>
    </row>
    <row r="93" spans="1:16" ht="12.75" hidden="1">
      <c r="A93" s="34"/>
      <c r="B93" s="35" t="s">
        <v>36</v>
      </c>
      <c r="C93" s="30">
        <f>+'[2]Encaje 2008'!$H$6</f>
        <v>16070.1584</v>
      </c>
      <c r="D93" s="31">
        <v>2611.40074</v>
      </c>
      <c r="E93" s="32">
        <f t="shared" si="32"/>
        <v>16.25</v>
      </c>
      <c r="F93" s="31">
        <v>3364.5281</v>
      </c>
      <c r="G93" s="32">
        <f t="shared" si="36"/>
        <v>20.936496182887655</v>
      </c>
      <c r="H93" s="31">
        <f t="shared" si="37"/>
        <v>753.12736</v>
      </c>
      <c r="I93" s="32">
        <f t="shared" si="37"/>
        <v>4.686496182887655</v>
      </c>
      <c r="J93" s="31">
        <v>1723.6577</v>
      </c>
      <c r="K93" s="31">
        <v>280.09437625</v>
      </c>
      <c r="L93" s="32">
        <f t="shared" si="30"/>
        <v>16.25</v>
      </c>
      <c r="M93" s="31">
        <v>309.7995</v>
      </c>
      <c r="N93" s="32">
        <f t="shared" si="38"/>
        <v>17.97337719664409</v>
      </c>
      <c r="O93" s="32">
        <f t="shared" si="39"/>
        <v>29.70512375000004</v>
      </c>
      <c r="P93" s="33">
        <f t="shared" si="39"/>
        <v>1.7233771966440905</v>
      </c>
    </row>
    <row r="94" spans="1:16" ht="12.75" hidden="1">
      <c r="A94" s="34"/>
      <c r="B94" s="35" t="s">
        <v>37</v>
      </c>
      <c r="C94" s="30">
        <v>16504.9914</v>
      </c>
      <c r="D94" s="31">
        <v>2682.0611025</v>
      </c>
      <c r="E94" s="32">
        <f t="shared" si="32"/>
        <v>16.25</v>
      </c>
      <c r="F94" s="31">
        <v>3199.179</v>
      </c>
      <c r="G94" s="32">
        <f t="shared" si="36"/>
        <v>19.383100072381744</v>
      </c>
      <c r="H94" s="31">
        <f t="shared" si="37"/>
        <v>517.1178975000003</v>
      </c>
      <c r="I94" s="32">
        <f t="shared" si="37"/>
        <v>3.133100072381744</v>
      </c>
      <c r="J94" s="31">
        <v>1704.1789</v>
      </c>
      <c r="K94" s="31">
        <v>276.92907125000005</v>
      </c>
      <c r="L94" s="32">
        <f t="shared" si="30"/>
        <v>16.25</v>
      </c>
      <c r="M94" s="31">
        <v>310.8972</v>
      </c>
      <c r="N94" s="32">
        <f t="shared" si="38"/>
        <v>18.243225520513132</v>
      </c>
      <c r="O94" s="32">
        <f t="shared" si="39"/>
        <v>33.96812874999995</v>
      </c>
      <c r="P94" s="33">
        <f t="shared" si="39"/>
        <v>1.993225520513132</v>
      </c>
    </row>
    <row r="95" spans="1:16" ht="12.75">
      <c r="A95" s="34"/>
      <c r="B95" s="35" t="s">
        <v>26</v>
      </c>
      <c r="C95" s="30">
        <v>15791.1453</v>
      </c>
      <c r="D95" s="31">
        <v>2566.06111125</v>
      </c>
      <c r="E95" s="32">
        <f t="shared" si="32"/>
        <v>16.25</v>
      </c>
      <c r="F95" s="31">
        <v>3515.7</v>
      </c>
      <c r="G95" s="32">
        <f t="shared" si="36"/>
        <v>22.263742959796588</v>
      </c>
      <c r="H95" s="31">
        <f t="shared" si="37"/>
        <v>949.6388887499998</v>
      </c>
      <c r="I95" s="32">
        <f t="shared" si="37"/>
        <v>6.013742959796588</v>
      </c>
      <c r="J95" s="31">
        <v>1667.3498</v>
      </c>
      <c r="K95" s="31">
        <v>270.9443425</v>
      </c>
      <c r="L95" s="32">
        <f t="shared" si="30"/>
        <v>16.25</v>
      </c>
      <c r="M95" s="31">
        <v>320.2645</v>
      </c>
      <c r="N95" s="32">
        <f t="shared" si="38"/>
        <v>19.207997026178912</v>
      </c>
      <c r="O95" s="32">
        <f t="shared" si="39"/>
        <v>49.32015749999999</v>
      </c>
      <c r="P95" s="33">
        <f t="shared" si="39"/>
        <v>2.957997026178912</v>
      </c>
    </row>
    <row r="96" spans="1:16" ht="12.75" hidden="1">
      <c r="A96" s="34">
        <v>2009</v>
      </c>
      <c r="B96" s="35" t="s">
        <v>27</v>
      </c>
      <c r="C96" s="30">
        <v>15646.0539</v>
      </c>
      <c r="D96" s="31">
        <v>2542.48375875</v>
      </c>
      <c r="E96" s="32">
        <f t="shared" si="32"/>
        <v>16.25</v>
      </c>
      <c r="F96" s="31">
        <v>4695.8938</v>
      </c>
      <c r="G96" s="32">
        <f t="shared" si="36"/>
        <v>30.013278939298548</v>
      </c>
      <c r="H96" s="31">
        <f t="shared" si="37"/>
        <v>2153.4100412499997</v>
      </c>
      <c r="I96" s="32">
        <f t="shared" si="37"/>
        <v>13.763278939298548</v>
      </c>
      <c r="J96" s="31">
        <v>1653.0211</v>
      </c>
      <c r="K96" s="31">
        <v>268.61592875</v>
      </c>
      <c r="L96" s="32">
        <f t="shared" si="30"/>
        <v>16.250000000000004</v>
      </c>
      <c r="M96" s="31">
        <v>342.2696</v>
      </c>
      <c r="N96" s="32">
        <f t="shared" si="38"/>
        <v>20.705700610839152</v>
      </c>
      <c r="O96" s="32">
        <f t="shared" si="39"/>
        <v>73.65367125</v>
      </c>
      <c r="P96" s="33">
        <f t="shared" si="39"/>
        <v>4.455700610839148</v>
      </c>
    </row>
    <row r="97" spans="1:16" ht="12.75" hidden="1">
      <c r="A97" s="34"/>
      <c r="B97" s="35" t="s">
        <v>28</v>
      </c>
      <c r="C97" s="30">
        <v>16060.5971</v>
      </c>
      <c r="D97" s="31">
        <v>2609.8470287500004</v>
      </c>
      <c r="E97" s="32">
        <f t="shared" si="32"/>
        <v>16.25</v>
      </c>
      <c r="F97" s="31">
        <v>3166.9875</v>
      </c>
      <c r="G97" s="32">
        <f t="shared" si="36"/>
        <v>19.718989775292975</v>
      </c>
      <c r="H97" s="31">
        <f t="shared" si="37"/>
        <v>557.1404712499998</v>
      </c>
      <c r="I97" s="32">
        <f t="shared" si="37"/>
        <v>3.4689897752929753</v>
      </c>
      <c r="J97" s="31">
        <v>1683.9843</v>
      </c>
      <c r="K97" s="31">
        <v>273.64744875</v>
      </c>
      <c r="L97" s="32">
        <f t="shared" si="30"/>
        <v>16.25</v>
      </c>
      <c r="M97" s="31">
        <v>327.1177</v>
      </c>
      <c r="N97" s="32">
        <f t="shared" si="38"/>
        <v>19.425222669831303</v>
      </c>
      <c r="O97" s="32">
        <f t="shared" si="39"/>
        <v>53.47025124999999</v>
      </c>
      <c r="P97" s="33">
        <f t="shared" si="39"/>
        <v>3.175222669831303</v>
      </c>
    </row>
    <row r="98" spans="1:16" ht="12.75" hidden="1">
      <c r="A98" s="34"/>
      <c r="B98" s="35" t="s">
        <v>29</v>
      </c>
      <c r="C98" s="30">
        <v>16921.3229</v>
      </c>
      <c r="D98" s="31">
        <v>2749.71497125</v>
      </c>
      <c r="E98" s="32">
        <f t="shared" si="32"/>
        <v>16.25</v>
      </c>
      <c r="F98" s="31">
        <v>3189.0441</v>
      </c>
      <c r="G98" s="32">
        <f t="shared" si="36"/>
        <v>18.846304859533177</v>
      </c>
      <c r="H98" s="31">
        <f t="shared" si="37"/>
        <v>439.3291287500001</v>
      </c>
      <c r="I98" s="32">
        <f t="shared" si="37"/>
        <v>2.596304859533177</v>
      </c>
      <c r="J98" s="31">
        <v>1650.1372</v>
      </c>
      <c r="K98" s="31">
        <v>268.147295</v>
      </c>
      <c r="L98" s="32">
        <f t="shared" si="30"/>
        <v>16.25</v>
      </c>
      <c r="M98" s="31">
        <v>320.5882</v>
      </c>
      <c r="N98" s="32">
        <f t="shared" si="38"/>
        <v>19.427972413445378</v>
      </c>
      <c r="O98" s="32">
        <f t="shared" si="39"/>
        <v>52.44090499999999</v>
      </c>
      <c r="P98" s="33">
        <f t="shared" si="39"/>
        <v>3.177972413445378</v>
      </c>
    </row>
    <row r="99" spans="1:16" ht="12.75" hidden="1">
      <c r="A99" s="34"/>
      <c r="B99" s="35" t="s">
        <v>30</v>
      </c>
      <c r="C99" s="30">
        <v>16899.4486</v>
      </c>
      <c r="D99" s="31">
        <v>2746.1603975000003</v>
      </c>
      <c r="E99" s="32">
        <f t="shared" si="32"/>
        <v>16.25</v>
      </c>
      <c r="F99" s="31">
        <v>3232.4296</v>
      </c>
      <c r="G99" s="32">
        <f t="shared" si="36"/>
        <v>19.127426441594075</v>
      </c>
      <c r="H99" s="31">
        <f t="shared" si="37"/>
        <v>486.26920249999966</v>
      </c>
      <c r="I99" s="32">
        <f t="shared" si="37"/>
        <v>2.877426441594075</v>
      </c>
      <c r="J99" s="31">
        <v>1646.76</v>
      </c>
      <c r="K99" s="31">
        <v>267.5985</v>
      </c>
      <c r="L99" s="32">
        <f t="shared" si="30"/>
        <v>16.25</v>
      </c>
      <c r="M99" s="31">
        <v>321.9568</v>
      </c>
      <c r="N99" s="32">
        <f t="shared" si="38"/>
        <v>19.550924239111954</v>
      </c>
      <c r="O99" s="32">
        <f t="shared" si="39"/>
        <v>54.358299999999986</v>
      </c>
      <c r="P99" s="33">
        <f t="shared" si="39"/>
        <v>3.3009242391119535</v>
      </c>
    </row>
    <row r="100" spans="1:16" ht="12.75" hidden="1">
      <c r="A100" s="34"/>
      <c r="B100" s="35" t="s">
        <v>31</v>
      </c>
      <c r="C100" s="30">
        <v>16702.5944</v>
      </c>
      <c r="D100" s="31">
        <v>2714.1715900000004</v>
      </c>
      <c r="E100" s="32">
        <f t="shared" si="32"/>
        <v>16.25</v>
      </c>
      <c r="F100" s="31">
        <f>+'[3]Encaje 2008'!$J$9</f>
        <v>3279.9812</v>
      </c>
      <c r="G100" s="32">
        <f t="shared" si="36"/>
        <v>19.63755522914452</v>
      </c>
      <c r="H100" s="31">
        <f t="shared" si="37"/>
        <v>565.8096099999998</v>
      </c>
      <c r="I100" s="32">
        <f t="shared" si="37"/>
        <v>3.387555229144521</v>
      </c>
      <c r="J100" s="31">
        <v>1680.1502</v>
      </c>
      <c r="K100" s="31">
        <v>273.0244075</v>
      </c>
      <c r="L100" s="32">
        <f t="shared" si="30"/>
        <v>16.25</v>
      </c>
      <c r="M100" s="31">
        <v>316.6778</v>
      </c>
      <c r="N100" s="32">
        <f t="shared" si="38"/>
        <v>18.84818393022243</v>
      </c>
      <c r="O100" s="32">
        <f t="shared" si="39"/>
        <v>43.653392499999995</v>
      </c>
      <c r="P100" s="33">
        <f t="shared" si="39"/>
        <v>2.5981839302224294</v>
      </c>
    </row>
    <row r="101" spans="1:16" ht="12.75" hidden="1">
      <c r="A101" s="34"/>
      <c r="B101" s="35" t="s">
        <v>32</v>
      </c>
      <c r="C101" s="30">
        <v>16603.042</v>
      </c>
      <c r="D101" s="31">
        <v>2697.994325</v>
      </c>
      <c r="E101" s="32">
        <f t="shared" si="32"/>
        <v>16.25</v>
      </c>
      <c r="F101" s="31">
        <v>3609.0448</v>
      </c>
      <c r="G101" s="32">
        <f t="shared" si="36"/>
        <v>21.737250318345275</v>
      </c>
      <c r="H101" s="31">
        <f t="shared" si="37"/>
        <v>911.050475</v>
      </c>
      <c r="I101" s="32">
        <f t="shared" si="37"/>
        <v>5.487250318345275</v>
      </c>
      <c r="J101" s="31">
        <v>1741.1356</v>
      </c>
      <c r="K101" s="31">
        <v>282.93453500000004</v>
      </c>
      <c r="L101" s="32">
        <f t="shared" si="30"/>
        <v>16.25</v>
      </c>
      <c r="M101" s="31">
        <v>338.7199</v>
      </c>
      <c r="N101" s="32">
        <f t="shared" si="38"/>
        <v>19.453964412651146</v>
      </c>
      <c r="O101" s="32">
        <f t="shared" si="39"/>
        <v>55.785364999999956</v>
      </c>
      <c r="P101" s="33">
        <f t="shared" si="39"/>
        <v>3.203964412651146</v>
      </c>
    </row>
    <row r="102" spans="1:16" ht="12.75" hidden="1">
      <c r="A102" s="34"/>
      <c r="B102" s="35" t="s">
        <v>33</v>
      </c>
      <c r="C102" s="30">
        <v>16676.6938</v>
      </c>
      <c r="D102" s="31">
        <v>2709.9627425000003</v>
      </c>
      <c r="E102" s="32">
        <f t="shared" si="32"/>
        <v>16.25</v>
      </c>
      <c r="F102" s="31">
        <v>3754.5709</v>
      </c>
      <c r="G102" s="32">
        <f t="shared" si="36"/>
        <v>22.513880419151185</v>
      </c>
      <c r="H102" s="31">
        <f t="shared" si="37"/>
        <v>1044.6081574999998</v>
      </c>
      <c r="I102" s="32">
        <f t="shared" si="37"/>
        <v>6.263880419151185</v>
      </c>
      <c r="J102" s="31">
        <v>1793.6667000000002</v>
      </c>
      <c r="K102" s="31">
        <v>291.47083875000004</v>
      </c>
      <c r="L102" s="32">
        <f t="shared" si="30"/>
        <v>16.25</v>
      </c>
      <c r="M102" s="31">
        <v>374.473</v>
      </c>
      <c r="N102" s="32">
        <f t="shared" si="38"/>
        <v>20.877513085346344</v>
      </c>
      <c r="O102" s="32">
        <f t="shared" si="39"/>
        <v>83.00216124999997</v>
      </c>
      <c r="P102" s="33">
        <f t="shared" si="39"/>
        <v>4.627513085346344</v>
      </c>
    </row>
    <row r="103" spans="1:16" ht="12.75" hidden="1">
      <c r="A103" s="34"/>
      <c r="B103" s="35" t="s">
        <v>34</v>
      </c>
      <c r="C103" s="30">
        <v>16283.0322</v>
      </c>
      <c r="D103" s="31">
        <v>2645.9927325</v>
      </c>
      <c r="E103" s="32">
        <f t="shared" si="32"/>
        <v>16.25</v>
      </c>
      <c r="F103" s="31">
        <v>3455.8845</v>
      </c>
      <c r="G103" s="32">
        <f t="shared" si="36"/>
        <v>21.223838763888217</v>
      </c>
      <c r="H103" s="31">
        <f aca="true" t="shared" si="40" ref="H103:I118">+F103-D103</f>
        <v>809.8917675000002</v>
      </c>
      <c r="I103" s="32">
        <f t="shared" si="40"/>
        <v>4.973838763888217</v>
      </c>
      <c r="J103" s="31">
        <v>1824.86</v>
      </c>
      <c r="K103" s="31">
        <v>296.53974999999997</v>
      </c>
      <c r="L103" s="32">
        <f t="shared" si="30"/>
        <v>16.25</v>
      </c>
      <c r="M103" s="31">
        <v>399.181</v>
      </c>
      <c r="N103" s="32">
        <f t="shared" si="38"/>
        <v>21.874609559089464</v>
      </c>
      <c r="O103" s="32">
        <f aca="true" t="shared" si="41" ref="O103:P118">+M103-K103</f>
        <v>102.64125000000001</v>
      </c>
      <c r="P103" s="33">
        <f t="shared" si="41"/>
        <v>5.624609559089464</v>
      </c>
    </row>
    <row r="104" spans="1:16" ht="12.75" hidden="1">
      <c r="A104" s="34"/>
      <c r="B104" s="35" t="s">
        <v>35</v>
      </c>
      <c r="C104" s="30">
        <v>16094.8676</v>
      </c>
      <c r="D104" s="31">
        <v>2615.415985</v>
      </c>
      <c r="E104" s="32">
        <f t="shared" si="32"/>
        <v>16.25</v>
      </c>
      <c r="F104" s="31">
        <v>3452.0128</v>
      </c>
      <c r="G104" s="32">
        <f t="shared" si="36"/>
        <v>21.447910512789804</v>
      </c>
      <c r="H104" s="31">
        <f t="shared" si="40"/>
        <v>836.5968149999999</v>
      </c>
      <c r="I104" s="32">
        <f t="shared" si="40"/>
        <v>5.197910512789804</v>
      </c>
      <c r="J104" s="31">
        <v>1837.6801</v>
      </c>
      <c r="K104" s="31">
        <v>298.62301625000003</v>
      </c>
      <c r="L104" s="32">
        <f t="shared" si="30"/>
        <v>16.25</v>
      </c>
      <c r="M104" s="31">
        <v>418.0472</v>
      </c>
      <c r="N104" s="32">
        <f t="shared" si="38"/>
        <v>22.748638351147186</v>
      </c>
      <c r="O104" s="32">
        <f t="shared" si="41"/>
        <v>119.42418374999994</v>
      </c>
      <c r="P104" s="33">
        <f t="shared" si="41"/>
        <v>6.498638351147186</v>
      </c>
    </row>
    <row r="105" spans="1:16" ht="12.75" hidden="1">
      <c r="A105" s="34"/>
      <c r="B105" s="35" t="s">
        <v>36</v>
      </c>
      <c r="C105" s="30">
        <v>16130.370200000001</v>
      </c>
      <c r="D105" s="31">
        <v>2621.1851575</v>
      </c>
      <c r="E105" s="32">
        <f t="shared" si="32"/>
        <v>16.249999999999996</v>
      </c>
      <c r="F105" s="31">
        <v>3502.9752</v>
      </c>
      <c r="G105" s="32">
        <f t="shared" si="36"/>
        <v>21.716644792194536</v>
      </c>
      <c r="H105" s="31">
        <f t="shared" si="40"/>
        <v>881.7900424999998</v>
      </c>
      <c r="I105" s="32">
        <f t="shared" si="40"/>
        <v>5.46664479219454</v>
      </c>
      <c r="J105" s="31">
        <v>1844.5444</v>
      </c>
      <c r="K105" s="31">
        <v>299.738465</v>
      </c>
      <c r="L105" s="32">
        <f t="shared" si="30"/>
        <v>16.25</v>
      </c>
      <c r="M105" s="31">
        <v>396.1542</v>
      </c>
      <c r="N105" s="32">
        <f t="shared" si="38"/>
        <v>21.47707585678068</v>
      </c>
      <c r="O105" s="32">
        <f t="shared" si="41"/>
        <v>96.41573499999998</v>
      </c>
      <c r="P105" s="33">
        <f t="shared" si="41"/>
        <v>5.227075856780679</v>
      </c>
    </row>
    <row r="106" spans="1:16" ht="12.75" hidden="1">
      <c r="A106" s="34"/>
      <c r="B106" s="35" t="s">
        <v>37</v>
      </c>
      <c r="C106" s="30">
        <v>15803.4051</v>
      </c>
      <c r="D106" s="31">
        <v>2568.05332875</v>
      </c>
      <c r="E106" s="32">
        <f t="shared" si="32"/>
        <v>16.25</v>
      </c>
      <c r="F106" s="31">
        <v>3457.8726</v>
      </c>
      <c r="G106" s="32">
        <f t="shared" si="36"/>
        <v>21.88055408387905</v>
      </c>
      <c r="H106" s="31">
        <f t="shared" si="40"/>
        <v>889.8192712499999</v>
      </c>
      <c r="I106" s="32">
        <f t="shared" si="40"/>
        <v>5.630554083879051</v>
      </c>
      <c r="J106" s="31">
        <v>1870.1466</v>
      </c>
      <c r="K106" s="31">
        <v>303.8988225</v>
      </c>
      <c r="L106" s="32">
        <f t="shared" si="30"/>
        <v>16.25</v>
      </c>
      <c r="M106" s="31">
        <v>399.36340000000007</v>
      </c>
      <c r="N106" s="32">
        <f t="shared" si="38"/>
        <v>21.354657437015902</v>
      </c>
      <c r="O106" s="32">
        <f t="shared" si="41"/>
        <v>95.46457750000008</v>
      </c>
      <c r="P106" s="33">
        <f t="shared" si="41"/>
        <v>5.104657437015902</v>
      </c>
    </row>
    <row r="107" spans="1:16" ht="12.75">
      <c r="A107" s="34"/>
      <c r="B107" s="35" t="s">
        <v>26</v>
      </c>
      <c r="C107" s="30">
        <v>15895.1851</v>
      </c>
      <c r="D107" s="31">
        <v>2582.96757875</v>
      </c>
      <c r="E107" s="32">
        <f t="shared" si="32"/>
        <v>16.25</v>
      </c>
      <c r="F107" s="31">
        <v>4806.4</v>
      </c>
      <c r="G107" s="32">
        <f t="shared" si="36"/>
        <v>30.238087633216676</v>
      </c>
      <c r="H107" s="31">
        <f t="shared" si="40"/>
        <v>2223.4324212499996</v>
      </c>
      <c r="I107" s="32">
        <f t="shared" si="40"/>
        <v>13.988087633216676</v>
      </c>
      <c r="J107" s="31">
        <v>1920.7534</v>
      </c>
      <c r="K107" s="31">
        <v>312.1224275</v>
      </c>
      <c r="L107" s="32">
        <f t="shared" si="30"/>
        <v>16.25</v>
      </c>
      <c r="M107" s="31">
        <v>447.2353</v>
      </c>
      <c r="N107" s="32">
        <f t="shared" si="38"/>
        <v>23.28436851914462</v>
      </c>
      <c r="O107" s="32">
        <f t="shared" si="41"/>
        <v>135.11287249999998</v>
      </c>
      <c r="P107" s="33">
        <f t="shared" si="41"/>
        <v>7.034368519144621</v>
      </c>
    </row>
    <row r="108" spans="1:16" ht="12.75" hidden="1">
      <c r="A108" s="34">
        <v>2010</v>
      </c>
      <c r="B108" s="35" t="s">
        <v>27</v>
      </c>
      <c r="C108" s="30">
        <v>16814.7968</v>
      </c>
      <c r="D108" s="31">
        <v>2732.40448</v>
      </c>
      <c r="E108" s="32">
        <f t="shared" si="32"/>
        <v>16.25</v>
      </c>
      <c r="F108" s="31">
        <v>5126.7585</v>
      </c>
      <c r="G108" s="32">
        <f t="shared" si="36"/>
        <v>30.48956559498834</v>
      </c>
      <c r="H108" s="31">
        <f t="shared" si="40"/>
        <v>2394.3540199999998</v>
      </c>
      <c r="I108" s="32">
        <f t="shared" si="40"/>
        <v>14.239565594988338</v>
      </c>
      <c r="J108" s="31">
        <v>2012.0747000000001</v>
      </c>
      <c r="K108" s="31">
        <v>326.96213875</v>
      </c>
      <c r="L108" s="32">
        <f t="shared" si="30"/>
        <v>16.25</v>
      </c>
      <c r="M108" s="31">
        <v>418.8017</v>
      </c>
      <c r="N108" s="32">
        <f t="shared" si="38"/>
        <v>20.81442105504333</v>
      </c>
      <c r="O108" s="32">
        <f t="shared" si="41"/>
        <v>91.83956124999997</v>
      </c>
      <c r="P108" s="33">
        <f t="shared" si="41"/>
        <v>4.564421055043329</v>
      </c>
    </row>
    <row r="109" spans="1:16" ht="12.75" hidden="1">
      <c r="A109" s="34"/>
      <c r="B109" s="35" t="s">
        <v>28</v>
      </c>
      <c r="C109" s="30">
        <v>17723.1399</v>
      </c>
      <c r="D109" s="31">
        <v>2880.0102337499998</v>
      </c>
      <c r="E109" s="32">
        <f t="shared" si="32"/>
        <v>16.25</v>
      </c>
      <c r="F109" s="31">
        <v>4477.7879</v>
      </c>
      <c r="G109" s="32">
        <f t="shared" si="36"/>
        <v>25.26520653374745</v>
      </c>
      <c r="H109" s="31">
        <f t="shared" si="40"/>
        <v>1597.7776662500005</v>
      </c>
      <c r="I109" s="32">
        <f t="shared" si="40"/>
        <v>9.015206533747449</v>
      </c>
      <c r="J109" s="31">
        <v>2016.7908</v>
      </c>
      <c r="K109" s="31">
        <v>327.728505</v>
      </c>
      <c r="L109" s="32">
        <f t="shared" si="30"/>
        <v>16.25</v>
      </c>
      <c r="M109" s="31">
        <v>462.8799000000001</v>
      </c>
      <c r="N109" s="32">
        <f t="shared" si="38"/>
        <v>22.951309575589104</v>
      </c>
      <c r="O109" s="32">
        <f t="shared" si="41"/>
        <v>135.1513950000001</v>
      </c>
      <c r="P109" s="33">
        <f t="shared" si="41"/>
        <v>6.701309575589104</v>
      </c>
    </row>
    <row r="110" spans="1:16" ht="12.75" hidden="1">
      <c r="A110" s="34"/>
      <c r="B110" s="35" t="s">
        <v>29</v>
      </c>
      <c r="C110" s="30">
        <v>18023.2015</v>
      </c>
      <c r="D110" s="31">
        <v>2928.77024375</v>
      </c>
      <c r="E110" s="32">
        <f t="shared" si="32"/>
        <v>16.25</v>
      </c>
      <c r="F110" s="31">
        <v>4176.947</v>
      </c>
      <c r="G110" s="32">
        <f t="shared" si="36"/>
        <v>23.175388678864852</v>
      </c>
      <c r="H110" s="31">
        <f t="shared" si="40"/>
        <v>1248.17675625</v>
      </c>
      <c r="I110" s="32">
        <f t="shared" si="40"/>
        <v>6.925388678864852</v>
      </c>
      <c r="J110" s="31">
        <v>2080.2477</v>
      </c>
      <c r="K110" s="31">
        <v>338.04025125</v>
      </c>
      <c r="L110" s="32">
        <f t="shared" si="30"/>
        <v>16.25</v>
      </c>
      <c r="M110" s="31">
        <v>387.653</v>
      </c>
      <c r="N110" s="32">
        <f t="shared" si="38"/>
        <v>18.63494429052848</v>
      </c>
      <c r="O110" s="32">
        <f t="shared" si="41"/>
        <v>49.61274875000004</v>
      </c>
      <c r="P110" s="33">
        <f t="shared" si="41"/>
        <v>2.3849442905284803</v>
      </c>
    </row>
    <row r="111" spans="1:16" ht="12.75" hidden="1">
      <c r="A111" s="34"/>
      <c r="B111" s="35" t="s">
        <v>30</v>
      </c>
      <c r="C111" s="30">
        <v>17947.9526</v>
      </c>
      <c r="D111" s="31">
        <v>2916.5422975</v>
      </c>
      <c r="E111" s="32">
        <f t="shared" si="32"/>
        <v>16.25</v>
      </c>
      <c r="F111" s="31">
        <v>4021.3826000000004</v>
      </c>
      <c r="G111" s="32">
        <f t="shared" si="36"/>
        <v>22.405801316858838</v>
      </c>
      <c r="H111" s="31">
        <f t="shared" si="40"/>
        <v>1104.8403025000002</v>
      </c>
      <c r="I111" s="32">
        <f t="shared" si="40"/>
        <v>6.155801316858838</v>
      </c>
      <c r="J111" s="31">
        <v>2095.4954</v>
      </c>
      <c r="K111" s="31">
        <v>340.51800249999997</v>
      </c>
      <c r="L111" s="32">
        <f t="shared" si="30"/>
        <v>16.25</v>
      </c>
      <c r="M111" s="31">
        <v>434.49520000000007</v>
      </c>
      <c r="N111" s="32">
        <f t="shared" si="38"/>
        <v>20.73472459066243</v>
      </c>
      <c r="O111" s="32">
        <f t="shared" si="41"/>
        <v>93.9771975000001</v>
      </c>
      <c r="P111" s="33">
        <f t="shared" si="41"/>
        <v>4.484724590662431</v>
      </c>
    </row>
    <row r="112" spans="1:16" ht="12.75" hidden="1">
      <c r="A112" s="34"/>
      <c r="B112" s="35" t="s">
        <v>31</v>
      </c>
      <c r="C112" s="30">
        <v>18235.0651</v>
      </c>
      <c r="D112" s="31">
        <v>2963.19807875</v>
      </c>
      <c r="E112" s="32">
        <f t="shared" si="32"/>
        <v>16.25</v>
      </c>
      <c r="F112" s="31">
        <v>4068.354</v>
      </c>
      <c r="G112" s="32">
        <f t="shared" si="36"/>
        <v>22.310608586749712</v>
      </c>
      <c r="H112" s="31">
        <f t="shared" si="40"/>
        <v>1105.1559212499997</v>
      </c>
      <c r="I112" s="32">
        <f t="shared" si="40"/>
        <v>6.060608586749712</v>
      </c>
      <c r="J112" s="31">
        <v>2179.0034</v>
      </c>
      <c r="K112" s="31">
        <v>354.0880525</v>
      </c>
      <c r="L112" s="32">
        <f t="shared" si="30"/>
        <v>16.25</v>
      </c>
      <c r="M112" s="31">
        <v>406.7397</v>
      </c>
      <c r="N112" s="32">
        <f t="shared" si="38"/>
        <v>18.66631782217504</v>
      </c>
      <c r="O112" s="32">
        <f t="shared" si="41"/>
        <v>52.651647500000024</v>
      </c>
      <c r="P112" s="33">
        <f t="shared" si="41"/>
        <v>2.4163178221750385</v>
      </c>
    </row>
    <row r="113" spans="1:16" ht="12.75" hidden="1">
      <c r="A113" s="34"/>
      <c r="B113" s="35" t="s">
        <v>32</v>
      </c>
      <c r="C113" s="30">
        <v>18363.6418</v>
      </c>
      <c r="D113" s="31">
        <v>2984.0917925000003</v>
      </c>
      <c r="E113" s="32">
        <f t="shared" si="32"/>
        <v>16.25</v>
      </c>
      <c r="F113" s="31">
        <v>4222.598</v>
      </c>
      <c r="G113" s="32">
        <f t="shared" si="36"/>
        <v>22.99433873731952</v>
      </c>
      <c r="H113" s="31">
        <f t="shared" si="40"/>
        <v>1238.5062074999996</v>
      </c>
      <c r="I113" s="32">
        <f t="shared" si="40"/>
        <v>6.74433873731952</v>
      </c>
      <c r="J113" s="31">
        <v>2282.6566</v>
      </c>
      <c r="K113" s="31">
        <v>370.9316975</v>
      </c>
      <c r="L113" s="32">
        <f t="shared" si="30"/>
        <v>16.25</v>
      </c>
      <c r="M113" s="31">
        <v>425.9971</v>
      </c>
      <c r="N113" s="32">
        <f t="shared" si="38"/>
        <v>18.66233843496214</v>
      </c>
      <c r="O113" s="32">
        <f t="shared" si="41"/>
        <v>55.065402500000005</v>
      </c>
      <c r="P113" s="33">
        <f t="shared" si="41"/>
        <v>2.412338434962141</v>
      </c>
    </row>
    <row r="114" spans="1:16" ht="12.75" hidden="1">
      <c r="A114" s="34"/>
      <c r="B114" s="35" t="s">
        <v>33</v>
      </c>
      <c r="C114" s="30">
        <v>18387.86</v>
      </c>
      <c r="D114" s="31">
        <v>2988.02725</v>
      </c>
      <c r="E114" s="32">
        <f t="shared" si="32"/>
        <v>16.25</v>
      </c>
      <c r="F114" s="31">
        <v>4893.24</v>
      </c>
      <c r="G114" s="32">
        <f t="shared" si="36"/>
        <v>26.61125329429308</v>
      </c>
      <c r="H114" s="31">
        <f t="shared" si="40"/>
        <v>1905.2127499999997</v>
      </c>
      <c r="I114" s="32">
        <f t="shared" si="40"/>
        <v>10.361253294293078</v>
      </c>
      <c r="J114" s="31">
        <v>2305.47</v>
      </c>
      <c r="K114" s="31">
        <v>374.638875</v>
      </c>
      <c r="L114" s="32">
        <f t="shared" si="30"/>
        <v>16.25</v>
      </c>
      <c r="M114" s="31">
        <v>455.13</v>
      </c>
      <c r="N114" s="32">
        <f t="shared" si="38"/>
        <v>19.741310882379732</v>
      </c>
      <c r="O114" s="32">
        <f t="shared" si="41"/>
        <v>80.49112500000001</v>
      </c>
      <c r="P114" s="33">
        <f t="shared" si="41"/>
        <v>3.4913108823797323</v>
      </c>
    </row>
    <row r="115" spans="1:16" ht="12.75" hidden="1">
      <c r="A115" s="34"/>
      <c r="B115" s="35" t="s">
        <v>34</v>
      </c>
      <c r="C115" s="30">
        <v>18111.98</v>
      </c>
      <c r="D115" s="31">
        <v>2943.19675</v>
      </c>
      <c r="E115" s="32">
        <f t="shared" si="32"/>
        <v>16.25</v>
      </c>
      <c r="F115" s="31">
        <v>4763.11</v>
      </c>
      <c r="G115" s="32">
        <f t="shared" si="36"/>
        <v>26.298118703752984</v>
      </c>
      <c r="H115" s="31">
        <f t="shared" si="40"/>
        <v>1819.9132499999996</v>
      </c>
      <c r="I115" s="32">
        <f t="shared" si="40"/>
        <v>10.048118703752984</v>
      </c>
      <c r="J115" s="31">
        <v>2302.69</v>
      </c>
      <c r="K115" s="31">
        <v>374.18712500000004</v>
      </c>
      <c r="L115" s="32">
        <f t="shared" si="30"/>
        <v>16.25</v>
      </c>
      <c r="M115" s="31">
        <v>411.73</v>
      </c>
      <c r="N115" s="32">
        <f t="shared" si="38"/>
        <v>17.880392063195654</v>
      </c>
      <c r="O115" s="32">
        <f t="shared" si="41"/>
        <v>37.54287499999998</v>
      </c>
      <c r="P115" s="33">
        <f t="shared" si="41"/>
        <v>1.6303920631956537</v>
      </c>
    </row>
    <row r="116" spans="1:16" ht="12.75" hidden="1">
      <c r="A116" s="34"/>
      <c r="B116" s="35" t="s">
        <v>35</v>
      </c>
      <c r="C116" s="30">
        <v>18392.04</v>
      </c>
      <c r="D116" s="31">
        <v>2988.7065000000002</v>
      </c>
      <c r="E116" s="32">
        <f t="shared" si="32"/>
        <v>16.25</v>
      </c>
      <c r="F116" s="31">
        <v>4726.16</v>
      </c>
      <c r="G116" s="32">
        <f t="shared" si="36"/>
        <v>25.696768819554546</v>
      </c>
      <c r="H116" s="31">
        <f t="shared" si="40"/>
        <v>1737.4534999999996</v>
      </c>
      <c r="I116" s="32">
        <f t="shared" si="40"/>
        <v>9.446768819554546</v>
      </c>
      <c r="J116" s="31">
        <v>2291.31</v>
      </c>
      <c r="K116" s="31">
        <v>372.337875</v>
      </c>
      <c r="L116" s="32">
        <f t="shared" si="30"/>
        <v>16.25</v>
      </c>
      <c r="M116" s="31">
        <v>437.68</v>
      </c>
      <c r="N116" s="32">
        <f t="shared" si="38"/>
        <v>19.10173656118116</v>
      </c>
      <c r="O116" s="32">
        <f t="shared" si="41"/>
        <v>65.34212500000001</v>
      </c>
      <c r="P116" s="33">
        <f t="shared" si="41"/>
        <v>2.851736561181159</v>
      </c>
    </row>
    <row r="117" spans="1:16" ht="12.75" hidden="1">
      <c r="A117" s="34"/>
      <c r="B117" s="35" t="s">
        <v>36</v>
      </c>
      <c r="C117" s="30">
        <v>18642.05</v>
      </c>
      <c r="D117" s="31">
        <v>3029.333125</v>
      </c>
      <c r="E117" s="32">
        <f t="shared" si="32"/>
        <v>16.25</v>
      </c>
      <c r="F117" s="31">
        <v>3929.46</v>
      </c>
      <c r="G117" s="32">
        <f t="shared" si="36"/>
        <v>21.07847581140486</v>
      </c>
      <c r="H117" s="31">
        <f t="shared" si="40"/>
        <v>900.1268749999999</v>
      </c>
      <c r="I117" s="32">
        <f t="shared" si="40"/>
        <v>4.828475811404861</v>
      </c>
      <c r="J117" s="31">
        <v>2316.24</v>
      </c>
      <c r="K117" s="31">
        <v>376.38899999999995</v>
      </c>
      <c r="L117" s="32">
        <f t="shared" si="30"/>
        <v>16.25</v>
      </c>
      <c r="M117" s="31">
        <v>436.97</v>
      </c>
      <c r="N117" s="32">
        <f t="shared" si="38"/>
        <v>18.865488895796638</v>
      </c>
      <c r="O117" s="32">
        <f t="shared" si="41"/>
        <v>60.581000000000074</v>
      </c>
      <c r="P117" s="33">
        <f t="shared" si="41"/>
        <v>2.615488895796638</v>
      </c>
    </row>
    <row r="118" spans="1:16" ht="12.75" hidden="1">
      <c r="A118" s="34"/>
      <c r="B118" s="35" t="s">
        <v>37</v>
      </c>
      <c r="C118" s="30">
        <v>19567.56</v>
      </c>
      <c r="D118" s="31">
        <v>3179.7285</v>
      </c>
      <c r="E118" s="32">
        <f t="shared" si="32"/>
        <v>16.25</v>
      </c>
      <c r="F118" s="31">
        <v>4100.8</v>
      </c>
      <c r="G118" s="32">
        <f t="shared" si="36"/>
        <v>20.95713517679261</v>
      </c>
      <c r="H118" s="31">
        <f t="shared" si="40"/>
        <v>921.0715</v>
      </c>
      <c r="I118" s="32">
        <f t="shared" si="40"/>
        <v>4.707135176792612</v>
      </c>
      <c r="J118" s="31">
        <v>2314.09</v>
      </c>
      <c r="K118" s="31">
        <v>376.03962500000006</v>
      </c>
      <c r="L118" s="32">
        <f t="shared" si="30"/>
        <v>16.25</v>
      </c>
      <c r="M118" s="31">
        <v>423.47</v>
      </c>
      <c r="N118" s="32">
        <f t="shared" si="38"/>
        <v>18.299633981392255</v>
      </c>
      <c r="O118" s="32">
        <f t="shared" si="41"/>
        <v>47.43037499999997</v>
      </c>
      <c r="P118" s="33">
        <f t="shared" si="41"/>
        <v>2.0496339813922546</v>
      </c>
    </row>
    <row r="119" spans="1:16" ht="12.75">
      <c r="A119" s="34"/>
      <c r="B119" s="35" t="s">
        <v>26</v>
      </c>
      <c r="C119" s="30">
        <v>19139.82</v>
      </c>
      <c r="D119" s="31">
        <v>3110.22075</v>
      </c>
      <c r="E119" s="32">
        <f t="shared" si="32"/>
        <v>16.25</v>
      </c>
      <c r="F119" s="31">
        <v>4618.4</v>
      </c>
      <c r="G119" s="32">
        <f t="shared" si="36"/>
        <v>24.129798503852175</v>
      </c>
      <c r="H119" s="31">
        <f aca="true" t="shared" si="42" ref="H119:I134">+F119-D119</f>
        <v>1508.1792499999997</v>
      </c>
      <c r="I119" s="32">
        <f t="shared" si="42"/>
        <v>7.879798503852175</v>
      </c>
      <c r="J119" s="31">
        <v>2353.7200000000003</v>
      </c>
      <c r="K119" s="31">
        <v>382.47950000000003</v>
      </c>
      <c r="L119" s="32">
        <f t="shared" si="30"/>
        <v>16.25</v>
      </c>
      <c r="M119" s="31">
        <v>550.7</v>
      </c>
      <c r="N119" s="32">
        <f t="shared" si="38"/>
        <v>23.397005591149327</v>
      </c>
      <c r="O119" s="32">
        <f aca="true" t="shared" si="43" ref="O119:P134">+M119-K119</f>
        <v>168.22050000000002</v>
      </c>
      <c r="P119" s="33">
        <f t="shared" si="43"/>
        <v>7.147005591149327</v>
      </c>
    </row>
    <row r="120" spans="1:16" ht="12.75" hidden="1">
      <c r="A120" s="34">
        <v>2011</v>
      </c>
      <c r="B120" s="35" t="s">
        <v>27</v>
      </c>
      <c r="C120" s="30">
        <v>19362.29</v>
      </c>
      <c r="D120" s="31">
        <v>3146.3721250000003</v>
      </c>
      <c r="E120" s="32">
        <f t="shared" si="32"/>
        <v>16.25</v>
      </c>
      <c r="F120" s="31">
        <v>5072.86</v>
      </c>
      <c r="G120" s="32">
        <f t="shared" si="36"/>
        <v>26.19969022259247</v>
      </c>
      <c r="H120" s="31">
        <f t="shared" si="42"/>
        <v>1926.4878749999993</v>
      </c>
      <c r="I120" s="32">
        <f t="shared" si="42"/>
        <v>9.94969022259247</v>
      </c>
      <c r="J120" s="31">
        <v>2401.36</v>
      </c>
      <c r="K120" s="31">
        <v>390.22100000000006</v>
      </c>
      <c r="L120" s="32">
        <f t="shared" si="30"/>
        <v>16.25</v>
      </c>
      <c r="M120" s="31">
        <v>450.95</v>
      </c>
      <c r="N120" s="32">
        <f t="shared" si="38"/>
        <v>18.778941932904686</v>
      </c>
      <c r="O120" s="32">
        <f t="shared" si="43"/>
        <v>60.72899999999993</v>
      </c>
      <c r="P120" s="33">
        <f t="shared" si="43"/>
        <v>2.5289419329046865</v>
      </c>
    </row>
    <row r="121" spans="1:16" ht="12.75" hidden="1">
      <c r="A121" s="34"/>
      <c r="B121" s="35" t="s">
        <v>28</v>
      </c>
      <c r="C121" s="30">
        <v>20164.7</v>
      </c>
      <c r="D121" s="31">
        <v>3276.76375</v>
      </c>
      <c r="E121" s="32">
        <f t="shared" si="32"/>
        <v>16.25</v>
      </c>
      <c r="F121" s="31">
        <v>4519.52</v>
      </c>
      <c r="G121" s="32">
        <f t="shared" si="36"/>
        <v>22.413028708584807</v>
      </c>
      <c r="H121" s="31">
        <f t="shared" si="42"/>
        <v>1242.7562500000004</v>
      </c>
      <c r="I121" s="32">
        <f t="shared" si="42"/>
        <v>6.1630287085848074</v>
      </c>
      <c r="J121" s="31">
        <v>2470.34</v>
      </c>
      <c r="K121" s="31">
        <v>401.43025000000006</v>
      </c>
      <c r="L121" s="32">
        <f t="shared" si="30"/>
        <v>16.25</v>
      </c>
      <c r="M121" s="31">
        <v>477.40000000000003</v>
      </c>
      <c r="N121" s="32">
        <f t="shared" si="38"/>
        <v>19.325275063351604</v>
      </c>
      <c r="O121" s="32">
        <f t="shared" si="43"/>
        <v>75.96974999999998</v>
      </c>
      <c r="P121" s="33">
        <f t="shared" si="43"/>
        <v>3.0752750633516044</v>
      </c>
    </row>
    <row r="122" spans="1:16" ht="12.75" hidden="1">
      <c r="A122" s="34"/>
      <c r="B122" s="35" t="s">
        <v>29</v>
      </c>
      <c r="C122" s="30">
        <v>20426.74</v>
      </c>
      <c r="D122" s="31">
        <v>3319.3452500000003</v>
      </c>
      <c r="E122" s="32">
        <f t="shared" si="32"/>
        <v>16.25</v>
      </c>
      <c r="F122" s="31">
        <v>4095.25</v>
      </c>
      <c r="G122" s="32">
        <f t="shared" si="36"/>
        <v>20.048475674532497</v>
      </c>
      <c r="H122" s="31">
        <f t="shared" si="42"/>
        <v>775.9047499999997</v>
      </c>
      <c r="I122" s="32">
        <f t="shared" si="42"/>
        <v>3.7984756745324972</v>
      </c>
      <c r="J122" s="31">
        <v>2446.71</v>
      </c>
      <c r="K122" s="31">
        <v>397.590375</v>
      </c>
      <c r="L122" s="32">
        <f t="shared" si="30"/>
        <v>16.25</v>
      </c>
      <c r="M122" s="31">
        <v>521.72</v>
      </c>
      <c r="N122" s="32">
        <f t="shared" si="38"/>
        <v>21.32332806094715</v>
      </c>
      <c r="O122" s="32">
        <f t="shared" si="43"/>
        <v>124.12962500000003</v>
      </c>
      <c r="P122" s="33">
        <f t="shared" si="43"/>
        <v>5.073328060947151</v>
      </c>
    </row>
    <row r="123" spans="1:16" ht="12.75" hidden="1">
      <c r="A123" s="34"/>
      <c r="B123" s="35" t="s">
        <v>30</v>
      </c>
      <c r="C123" s="30">
        <v>20297.12697007894</v>
      </c>
      <c r="D123" s="31">
        <v>2435.6552364094728</v>
      </c>
      <c r="E123" s="32">
        <f t="shared" si="32"/>
        <v>11.999999999999998</v>
      </c>
      <c r="F123" s="31">
        <v>4123.85984765</v>
      </c>
      <c r="G123" s="32">
        <f t="shared" si="36"/>
        <v>20.317456030743653</v>
      </c>
      <c r="H123" s="31">
        <f t="shared" si="42"/>
        <v>1688.2046112405274</v>
      </c>
      <c r="I123" s="32">
        <f t="shared" si="42"/>
        <v>8.317456030743655</v>
      </c>
      <c r="J123" s="31">
        <v>2485.5347734887096</v>
      </c>
      <c r="K123" s="31">
        <v>298.2641728186452</v>
      </c>
      <c r="L123" s="32">
        <f t="shared" si="30"/>
        <v>12.000000000000002</v>
      </c>
      <c r="M123" s="31">
        <v>507.24452517279707</v>
      </c>
      <c r="N123" s="32">
        <f t="shared" si="38"/>
        <v>20.40786274982691</v>
      </c>
      <c r="O123" s="32">
        <f t="shared" si="43"/>
        <v>208.98035235415188</v>
      </c>
      <c r="P123" s="33">
        <f t="shared" si="43"/>
        <v>8.40786274982691</v>
      </c>
    </row>
    <row r="124" spans="1:16" ht="12.75" hidden="1">
      <c r="A124" s="34"/>
      <c r="B124" s="35" t="s">
        <v>31</v>
      </c>
      <c r="C124" s="30">
        <v>21023.593144389997</v>
      </c>
      <c r="D124" s="31">
        <v>2522.8311773267997</v>
      </c>
      <c r="E124" s="32">
        <f t="shared" si="32"/>
        <v>12</v>
      </c>
      <c r="F124" s="31">
        <v>4382.90097122</v>
      </c>
      <c r="G124" s="32">
        <f t="shared" si="36"/>
        <v>20.84753515309322</v>
      </c>
      <c r="H124" s="31">
        <f t="shared" si="42"/>
        <v>1860.0697938932008</v>
      </c>
      <c r="I124" s="32">
        <f t="shared" si="42"/>
        <v>8.847535153093219</v>
      </c>
      <c r="J124" s="31">
        <v>2554.3162696699997</v>
      </c>
      <c r="K124" s="31">
        <v>306.5179523604</v>
      </c>
      <c r="L124" s="32">
        <f t="shared" si="30"/>
        <v>12.000000000000002</v>
      </c>
      <c r="M124" s="31">
        <v>465.142610531706</v>
      </c>
      <c r="N124" s="32">
        <f t="shared" si="38"/>
        <v>18.21006333690226</v>
      </c>
      <c r="O124" s="32">
        <f t="shared" si="43"/>
        <v>158.624658171306</v>
      </c>
      <c r="P124" s="33">
        <f t="shared" si="43"/>
        <v>6.210063336902257</v>
      </c>
    </row>
    <row r="125" spans="1:16" ht="12.75" hidden="1">
      <c r="A125" s="34"/>
      <c r="B125" s="35" t="s">
        <v>32</v>
      </c>
      <c r="C125" s="30">
        <v>21351.720924597437</v>
      </c>
      <c r="D125" s="31">
        <v>2562.206510951692</v>
      </c>
      <c r="E125" s="32">
        <f t="shared" si="32"/>
        <v>11.999999999999998</v>
      </c>
      <c r="F125" s="31">
        <v>4427.562598019999</v>
      </c>
      <c r="G125" s="32">
        <f t="shared" si="36"/>
        <v>20.73632665795755</v>
      </c>
      <c r="H125" s="31">
        <f t="shared" si="42"/>
        <v>1865.3560870683073</v>
      </c>
      <c r="I125" s="32">
        <f t="shared" si="42"/>
        <v>8.736326657957553</v>
      </c>
      <c r="J125" s="31">
        <v>2581.2452102539646</v>
      </c>
      <c r="K125" s="31">
        <v>309.7494252304757</v>
      </c>
      <c r="L125" s="32">
        <f t="shared" si="30"/>
        <v>11.999999999999998</v>
      </c>
      <c r="M125" s="31">
        <v>521.6262593906811</v>
      </c>
      <c r="N125" s="32">
        <f t="shared" si="38"/>
        <v>20.208318733862527</v>
      </c>
      <c r="O125" s="32">
        <f t="shared" si="43"/>
        <v>211.87683416020536</v>
      </c>
      <c r="P125" s="33">
        <f t="shared" si="43"/>
        <v>8.208318733862528</v>
      </c>
    </row>
    <row r="126" spans="1:16" ht="12.75" hidden="1">
      <c r="A126" s="34"/>
      <c r="B126" s="35" t="s">
        <v>33</v>
      </c>
      <c r="C126" s="30">
        <v>23060.78195891768</v>
      </c>
      <c r="D126" s="31">
        <v>2767.293835070122</v>
      </c>
      <c r="E126" s="32">
        <f t="shared" si="32"/>
        <v>12.000000000000002</v>
      </c>
      <c r="F126" s="31">
        <v>5147.05648965</v>
      </c>
      <c r="G126" s="32">
        <f t="shared" si="36"/>
        <v>22.319522810715515</v>
      </c>
      <c r="H126" s="31">
        <f t="shared" si="42"/>
        <v>2379.762654579878</v>
      </c>
      <c r="I126" s="32">
        <f t="shared" si="42"/>
        <v>10.319522810715513</v>
      </c>
      <c r="J126" s="31">
        <v>2608.7759739082476</v>
      </c>
      <c r="K126" s="31">
        <v>313.0531168689897</v>
      </c>
      <c r="L126" s="32">
        <f t="shared" si="30"/>
        <v>12.000000000000002</v>
      </c>
      <c r="M126" s="31">
        <v>500.656668008827</v>
      </c>
      <c r="N126" s="32">
        <f t="shared" si="38"/>
        <v>19.191248041846443</v>
      </c>
      <c r="O126" s="32">
        <f t="shared" si="43"/>
        <v>187.6035511398373</v>
      </c>
      <c r="P126" s="33">
        <f t="shared" si="43"/>
        <v>7.191248041846441</v>
      </c>
    </row>
    <row r="127" spans="1:16" ht="12.75" hidden="1">
      <c r="A127" s="34"/>
      <c r="B127" s="35" t="s">
        <v>34</v>
      </c>
      <c r="C127" s="30">
        <v>23806.55986324887</v>
      </c>
      <c r="D127" s="31">
        <v>2856.787183589864</v>
      </c>
      <c r="E127" s="32">
        <f t="shared" si="32"/>
        <v>12</v>
      </c>
      <c r="F127" s="31">
        <v>4851.91541977</v>
      </c>
      <c r="G127" s="32">
        <f t="shared" si="36"/>
        <v>20.38058185492014</v>
      </c>
      <c r="H127" s="31">
        <f t="shared" si="42"/>
        <v>1995.128236180136</v>
      </c>
      <c r="I127" s="32">
        <f t="shared" si="42"/>
        <v>8.380581854920141</v>
      </c>
      <c r="J127" s="31">
        <v>2587.9552044896395</v>
      </c>
      <c r="K127" s="31">
        <v>310.55462453875674</v>
      </c>
      <c r="L127" s="32">
        <f t="shared" si="30"/>
        <v>12</v>
      </c>
      <c r="M127" s="31">
        <v>509.102377613778</v>
      </c>
      <c r="N127" s="32">
        <f t="shared" si="38"/>
        <v>19.671993422860503</v>
      </c>
      <c r="O127" s="32">
        <f t="shared" si="43"/>
        <v>198.54775307502126</v>
      </c>
      <c r="P127" s="33">
        <f t="shared" si="43"/>
        <v>7.671993422860503</v>
      </c>
    </row>
    <row r="128" spans="1:16" ht="12.75" hidden="1">
      <c r="A128" s="34"/>
      <c r="B128" s="35" t="s">
        <v>35</v>
      </c>
      <c r="C128" s="30">
        <v>22942.934737722033</v>
      </c>
      <c r="D128" s="31">
        <v>2753.1521685266443</v>
      </c>
      <c r="E128" s="32">
        <f t="shared" si="32"/>
        <v>12.000000000000002</v>
      </c>
      <c r="F128" s="31">
        <v>4582.97436646</v>
      </c>
      <c r="G128" s="32">
        <f t="shared" si="36"/>
        <v>19.975536777885793</v>
      </c>
      <c r="H128" s="31">
        <f t="shared" si="42"/>
        <v>1829.8221979333557</v>
      </c>
      <c r="I128" s="32">
        <f t="shared" si="42"/>
        <v>7.975536777885791</v>
      </c>
      <c r="J128" s="31">
        <v>2563.02282965</v>
      </c>
      <c r="K128" s="31">
        <v>307.562739558</v>
      </c>
      <c r="L128" s="32">
        <f t="shared" si="30"/>
        <v>12</v>
      </c>
      <c r="M128" s="31">
        <v>459.94331832839003</v>
      </c>
      <c r="N128" s="32">
        <f t="shared" si="38"/>
        <v>17.94534613611689</v>
      </c>
      <c r="O128" s="32">
        <f t="shared" si="43"/>
        <v>152.38057877039006</v>
      </c>
      <c r="P128" s="33">
        <f t="shared" si="43"/>
        <v>5.945346136116889</v>
      </c>
    </row>
    <row r="129" spans="1:16" ht="12.75" hidden="1">
      <c r="A129" s="34"/>
      <c r="B129" s="35" t="s">
        <v>36</v>
      </c>
      <c r="C129" s="30">
        <v>22629.36138271</v>
      </c>
      <c r="D129" s="31">
        <v>2715.5233659252</v>
      </c>
      <c r="E129" s="32">
        <f t="shared" si="32"/>
        <v>11.999999999999998</v>
      </c>
      <c r="F129" s="31">
        <v>3904.5235183400005</v>
      </c>
      <c r="G129" s="32">
        <f t="shared" si="36"/>
        <v>17.254236442232337</v>
      </c>
      <c r="H129" s="31">
        <f t="shared" si="42"/>
        <v>1189.0001524148006</v>
      </c>
      <c r="I129" s="32">
        <f t="shared" si="42"/>
        <v>5.254236442232338</v>
      </c>
      <c r="J129" s="31">
        <v>2592.91476634</v>
      </c>
      <c r="K129" s="31">
        <v>311.14977196079997</v>
      </c>
      <c r="L129" s="32">
        <f t="shared" si="30"/>
        <v>12</v>
      </c>
      <c r="M129" s="31">
        <v>479.266738939241</v>
      </c>
      <c r="N129" s="32">
        <f t="shared" si="38"/>
        <v>18.483705872667176</v>
      </c>
      <c r="O129" s="32">
        <f t="shared" si="43"/>
        <v>168.11696697844104</v>
      </c>
      <c r="P129" s="33">
        <f t="shared" si="43"/>
        <v>6.483705872667176</v>
      </c>
    </row>
    <row r="130" spans="1:16" ht="12.75" hidden="1">
      <c r="A130" s="34"/>
      <c r="B130" s="35" t="s">
        <v>37</v>
      </c>
      <c r="C130" s="30">
        <v>23299.023212967426</v>
      </c>
      <c r="D130" s="31">
        <v>2795.882785556091</v>
      </c>
      <c r="E130" s="32">
        <f t="shared" si="32"/>
        <v>12.000000000000002</v>
      </c>
      <c r="F130" s="31">
        <v>4206.875153710001</v>
      </c>
      <c r="G130" s="32">
        <f t="shared" si="36"/>
        <v>18.05601511812993</v>
      </c>
      <c r="H130" s="31">
        <f t="shared" si="42"/>
        <v>1410.9923681539094</v>
      </c>
      <c r="I130" s="32">
        <f t="shared" si="42"/>
        <v>6.056015118129929</v>
      </c>
      <c r="J130" s="31">
        <v>2558.9380326350315</v>
      </c>
      <c r="K130" s="31">
        <v>307.07256391620376</v>
      </c>
      <c r="L130" s="32">
        <f t="shared" si="30"/>
        <v>12</v>
      </c>
      <c r="M130" s="31">
        <v>541.9859312110179</v>
      </c>
      <c r="N130" s="32">
        <f t="shared" si="38"/>
        <v>21.180111604848644</v>
      </c>
      <c r="O130" s="32">
        <f t="shared" si="43"/>
        <v>234.91336729481418</v>
      </c>
      <c r="P130" s="33">
        <f t="shared" si="43"/>
        <v>9.180111604848644</v>
      </c>
    </row>
    <row r="131" spans="1:16" ht="12.75">
      <c r="A131" s="34"/>
      <c r="B131" s="35" t="s">
        <v>26</v>
      </c>
      <c r="C131" s="30">
        <v>23617.880482083798</v>
      </c>
      <c r="D131" s="31">
        <v>2834.1456578500556</v>
      </c>
      <c r="E131" s="32">
        <f t="shared" si="32"/>
        <v>12</v>
      </c>
      <c r="F131" s="31">
        <v>6859.5</v>
      </c>
      <c r="G131" s="32">
        <f t="shared" si="36"/>
        <v>29.043673098454043</v>
      </c>
      <c r="H131" s="31">
        <f t="shared" si="42"/>
        <v>4025.3543421499444</v>
      </c>
      <c r="I131" s="32">
        <f t="shared" si="42"/>
        <v>17.043673098454043</v>
      </c>
      <c r="J131" s="31">
        <v>2540.9452815971986</v>
      </c>
      <c r="K131" s="31">
        <v>304.9134337916638</v>
      </c>
      <c r="L131" s="32">
        <f t="shared" si="30"/>
        <v>12</v>
      </c>
      <c r="M131" s="31">
        <v>514.48995988635</v>
      </c>
      <c r="N131" s="32">
        <f t="shared" si="38"/>
        <v>20.24797478373677</v>
      </c>
      <c r="O131" s="32">
        <f t="shared" si="43"/>
        <v>209.5765260946862</v>
      </c>
      <c r="P131" s="33">
        <f t="shared" si="43"/>
        <v>8.247974783736769</v>
      </c>
    </row>
    <row r="132" spans="1:16" ht="12.75" hidden="1">
      <c r="A132" s="34">
        <v>2012</v>
      </c>
      <c r="B132" s="35" t="s">
        <v>27</v>
      </c>
      <c r="C132" s="30">
        <v>25661.74694691143</v>
      </c>
      <c r="D132" s="31">
        <v>3079.4096336293715</v>
      </c>
      <c r="E132" s="32">
        <f t="shared" si="32"/>
        <v>12</v>
      </c>
      <c r="F132" s="31">
        <v>6059.74944906</v>
      </c>
      <c r="G132" s="32">
        <f t="shared" si="36"/>
        <v>23.613939696296995</v>
      </c>
      <c r="H132" s="31">
        <f t="shared" si="42"/>
        <v>2980.3398154306287</v>
      </c>
      <c r="I132" s="32">
        <f t="shared" si="42"/>
        <v>11.613939696296995</v>
      </c>
      <c r="J132" s="31">
        <v>2573.11394869</v>
      </c>
      <c r="K132" s="31">
        <v>308.77367384279995</v>
      </c>
      <c r="L132" s="32">
        <f t="shared" si="30"/>
        <v>11.999999999999996</v>
      </c>
      <c r="M132" s="31">
        <v>476.50138451454</v>
      </c>
      <c r="N132" s="32">
        <f t="shared" si="38"/>
        <v>18.518471937751997</v>
      </c>
      <c r="O132" s="32">
        <f t="shared" si="43"/>
        <v>167.72771067174006</v>
      </c>
      <c r="P132" s="33">
        <f t="shared" si="43"/>
        <v>6.518471937752</v>
      </c>
    </row>
    <row r="133" spans="1:16" ht="12.75" hidden="1">
      <c r="A133" s="34"/>
      <c r="B133" s="35" t="s">
        <v>28</v>
      </c>
      <c r="C133" s="30">
        <v>26808.1884122</v>
      </c>
      <c r="D133" s="31">
        <v>3216.9826094640002</v>
      </c>
      <c r="E133" s="32">
        <f t="shared" si="32"/>
        <v>12.000000000000002</v>
      </c>
      <c r="F133" s="31">
        <v>5680.037273689999</v>
      </c>
      <c r="G133" s="32">
        <f t="shared" si="36"/>
        <v>21.18769529053705</v>
      </c>
      <c r="H133" s="31">
        <f t="shared" si="42"/>
        <v>2463.0546642259987</v>
      </c>
      <c r="I133" s="32">
        <f t="shared" si="42"/>
        <v>9.187695290537048</v>
      </c>
      <c r="J133" s="31">
        <v>2605.61051558</v>
      </c>
      <c r="K133" s="31">
        <v>312.6732618696</v>
      </c>
      <c r="L133" s="32">
        <f t="shared" si="30"/>
        <v>12.000000000000002</v>
      </c>
      <c r="M133" s="31">
        <v>429.44938661289905</v>
      </c>
      <c r="N133" s="32">
        <f t="shared" si="38"/>
        <v>16.481718355258675</v>
      </c>
      <c r="O133" s="32">
        <f t="shared" si="43"/>
        <v>116.77612474329902</v>
      </c>
      <c r="P133" s="33">
        <f t="shared" si="43"/>
        <v>4.481718355258673</v>
      </c>
    </row>
    <row r="134" spans="1:16" ht="12.75" hidden="1">
      <c r="A134" s="34"/>
      <c r="B134" s="35" t="s">
        <v>29</v>
      </c>
      <c r="C134" s="30">
        <v>26952.20717281333</v>
      </c>
      <c r="D134" s="31">
        <v>3234.2648607376</v>
      </c>
      <c r="E134" s="32">
        <f t="shared" si="32"/>
        <v>12.000000000000002</v>
      </c>
      <c r="F134" s="31">
        <v>5349.97285597</v>
      </c>
      <c r="G134" s="32">
        <f t="shared" si="36"/>
        <v>19.849850595414363</v>
      </c>
      <c r="H134" s="31">
        <f t="shared" si="42"/>
        <v>2115.7079952323998</v>
      </c>
      <c r="I134" s="32">
        <f t="shared" si="42"/>
        <v>7.849850595414361</v>
      </c>
      <c r="J134" s="31">
        <v>2686.2034274899997</v>
      </c>
      <c r="K134" s="31">
        <v>322.3444112988</v>
      </c>
      <c r="L134" s="32">
        <f t="shared" si="30"/>
        <v>12.000000000000002</v>
      </c>
      <c r="M134" s="31">
        <v>591.389711295112</v>
      </c>
      <c r="N134" s="32">
        <f t="shared" si="38"/>
        <v>22.015819994977413</v>
      </c>
      <c r="O134" s="32">
        <f t="shared" si="43"/>
        <v>269.04529999631194</v>
      </c>
      <c r="P134" s="33">
        <f t="shared" si="43"/>
        <v>10.015819994977411</v>
      </c>
    </row>
    <row r="135" spans="1:16" ht="12.75" hidden="1">
      <c r="A135" s="34"/>
      <c r="B135" s="35" t="s">
        <v>30</v>
      </c>
      <c r="C135" s="30">
        <v>26018.18795258763</v>
      </c>
      <c r="D135" s="31">
        <v>3122.1825543105156</v>
      </c>
      <c r="E135" s="32">
        <f t="shared" si="32"/>
        <v>12.000000000000002</v>
      </c>
      <c r="F135" s="31">
        <v>4819.28720592</v>
      </c>
      <c r="G135" s="32">
        <f t="shared" si="36"/>
        <v>18.522762671643704</v>
      </c>
      <c r="H135" s="31">
        <f aca="true" t="shared" si="44" ref="H135:I150">+F135-D135</f>
        <v>1697.1046516094843</v>
      </c>
      <c r="I135" s="32">
        <f t="shared" si="44"/>
        <v>6.522762671643703</v>
      </c>
      <c r="J135" s="31">
        <v>2717.21167137241</v>
      </c>
      <c r="K135" s="31">
        <v>326.0654005646892</v>
      </c>
      <c r="L135" s="32">
        <f t="shared" si="30"/>
        <v>12</v>
      </c>
      <c r="M135" s="31">
        <v>485.894144988669</v>
      </c>
      <c r="N135" s="32">
        <f t="shared" si="38"/>
        <v>17.882086629756504</v>
      </c>
      <c r="O135" s="32">
        <f aca="true" t="shared" si="45" ref="O135:P150">+M135-K135</f>
        <v>159.8287444239798</v>
      </c>
      <c r="P135" s="33">
        <f t="shared" si="45"/>
        <v>5.882086629756504</v>
      </c>
    </row>
    <row r="136" spans="1:16" ht="12.75" hidden="1">
      <c r="A136" s="34"/>
      <c r="B136" s="35" t="s">
        <v>31</v>
      </c>
      <c r="C136" s="30">
        <v>25403.74083039</v>
      </c>
      <c r="D136" s="31">
        <v>3048.4488996467994</v>
      </c>
      <c r="E136" s="32">
        <f t="shared" si="32"/>
        <v>11.999999999999996</v>
      </c>
      <c r="F136" s="31">
        <v>4997.30378576</v>
      </c>
      <c r="G136" s="32">
        <f t="shared" si="36"/>
        <v>19.671527194065145</v>
      </c>
      <c r="H136" s="31">
        <f t="shared" si="44"/>
        <v>1948.8548861132008</v>
      </c>
      <c r="I136" s="32">
        <f t="shared" si="44"/>
        <v>7.671527194065149</v>
      </c>
      <c r="J136" s="31">
        <v>2745.0379910580764</v>
      </c>
      <c r="K136" s="31">
        <v>329.4045589269691</v>
      </c>
      <c r="L136" s="32">
        <f aca="true" t="shared" si="46" ref="L136:L199">+K136/J136*100</f>
        <v>11.999999999999998</v>
      </c>
      <c r="M136" s="31">
        <v>462.454935486294</v>
      </c>
      <c r="N136" s="32">
        <f t="shared" si="38"/>
        <v>16.84694117140581</v>
      </c>
      <c r="O136" s="32">
        <f t="shared" si="45"/>
        <v>133.0503765593249</v>
      </c>
      <c r="P136" s="33">
        <f t="shared" si="45"/>
        <v>4.8469411714058115</v>
      </c>
    </row>
    <row r="137" spans="1:16" ht="12.75" hidden="1">
      <c r="A137" s="34"/>
      <c r="B137" s="35" t="s">
        <v>32</v>
      </c>
      <c r="C137" s="30">
        <v>25025.65174928794</v>
      </c>
      <c r="D137" s="31">
        <v>3003.0782099145526</v>
      </c>
      <c r="E137" s="32">
        <f aca="true" t="shared" si="47" ref="E137:E200">+D137/C137*100</f>
        <v>12</v>
      </c>
      <c r="F137" s="31">
        <v>5861.681422340001</v>
      </c>
      <c r="G137" s="32">
        <f t="shared" si="36"/>
        <v>23.422692368069033</v>
      </c>
      <c r="H137" s="31">
        <f t="shared" si="44"/>
        <v>2858.603212425448</v>
      </c>
      <c r="I137" s="32">
        <f t="shared" si="44"/>
        <v>11.422692368069033</v>
      </c>
      <c r="J137" s="31">
        <v>2662.3288915022913</v>
      </c>
      <c r="K137" s="31">
        <v>319.47946698027494</v>
      </c>
      <c r="L137" s="32">
        <f t="shared" si="46"/>
        <v>12</v>
      </c>
      <c r="M137" s="31">
        <v>446.35044376986195</v>
      </c>
      <c r="N137" s="32">
        <f t="shared" si="38"/>
        <v>16.76541336401141</v>
      </c>
      <c r="O137" s="32">
        <f t="shared" si="45"/>
        <v>126.87097678958702</v>
      </c>
      <c r="P137" s="33">
        <f t="shared" si="45"/>
        <v>4.765413364011408</v>
      </c>
    </row>
    <row r="138" spans="1:16" ht="12.75" hidden="1">
      <c r="A138" s="34"/>
      <c r="B138" s="35" t="s">
        <v>33</v>
      </c>
      <c r="C138" s="30">
        <v>24466.608334637232</v>
      </c>
      <c r="D138" s="31">
        <v>2935.9930001564676</v>
      </c>
      <c r="E138" s="32">
        <f t="shared" si="47"/>
        <v>11.999999999999998</v>
      </c>
      <c r="F138" s="31">
        <v>5399.42370275</v>
      </c>
      <c r="G138" s="32">
        <f t="shared" si="36"/>
        <v>22.068541862854232</v>
      </c>
      <c r="H138" s="31">
        <f t="shared" si="44"/>
        <v>2463.4307025935327</v>
      </c>
      <c r="I138" s="32">
        <f t="shared" si="44"/>
        <v>10.068541862854234</v>
      </c>
      <c r="J138" s="31">
        <v>2687.9654589356937</v>
      </c>
      <c r="K138" s="31">
        <v>322.5558550722833</v>
      </c>
      <c r="L138" s="32">
        <f t="shared" si="46"/>
        <v>12.000000000000002</v>
      </c>
      <c r="M138" s="31">
        <v>407.48816135629204</v>
      </c>
      <c r="N138" s="32">
        <f t="shared" si="38"/>
        <v>15.159724616314005</v>
      </c>
      <c r="O138" s="32">
        <f t="shared" si="45"/>
        <v>84.93230628400875</v>
      </c>
      <c r="P138" s="33">
        <f t="shared" si="45"/>
        <v>3.159724616314003</v>
      </c>
    </row>
    <row r="139" spans="1:16" ht="12.75" hidden="1">
      <c r="A139" s="34"/>
      <c r="B139" s="35" t="s">
        <v>34</v>
      </c>
      <c r="C139" s="30">
        <v>24370.522148650878</v>
      </c>
      <c r="D139" s="31">
        <v>2924.462657838106</v>
      </c>
      <c r="E139" s="32">
        <f t="shared" si="47"/>
        <v>12.000000000000004</v>
      </c>
      <c r="F139" s="31">
        <v>5020.7336616699995</v>
      </c>
      <c r="G139" s="32">
        <f t="shared" si="36"/>
        <v>20.601666353496416</v>
      </c>
      <c r="H139" s="31">
        <f t="shared" si="44"/>
        <v>2096.2710038318933</v>
      </c>
      <c r="I139" s="32">
        <f t="shared" si="44"/>
        <v>8.601666353496412</v>
      </c>
      <c r="J139" s="31">
        <v>2680.282525672535</v>
      </c>
      <c r="K139" s="31">
        <v>321.6339030807042</v>
      </c>
      <c r="L139" s="32">
        <f t="shared" si="46"/>
        <v>12.000000000000002</v>
      </c>
      <c r="M139" s="31">
        <v>415.947985399963</v>
      </c>
      <c r="N139" s="32">
        <f t="shared" si="38"/>
        <v>15.518811222917389</v>
      </c>
      <c r="O139" s="32">
        <f t="shared" si="45"/>
        <v>94.31408231925877</v>
      </c>
      <c r="P139" s="33">
        <f t="shared" si="45"/>
        <v>3.518811222917387</v>
      </c>
    </row>
    <row r="140" spans="1:16" ht="12.75" hidden="1">
      <c r="A140" s="34"/>
      <c r="B140" s="35" t="s">
        <v>35</v>
      </c>
      <c r="C140" s="30">
        <v>23522.60638961</v>
      </c>
      <c r="D140" s="31">
        <v>2822.5010642299203</v>
      </c>
      <c r="E140" s="32">
        <f t="shared" si="47"/>
        <v>11.999100003971613</v>
      </c>
      <c r="F140" s="31">
        <v>4592.71587283</v>
      </c>
      <c r="G140" s="32">
        <f t="shared" si="36"/>
        <v>19.524689555059744</v>
      </c>
      <c r="H140" s="31">
        <f t="shared" si="44"/>
        <v>1770.2148086000798</v>
      </c>
      <c r="I140" s="32">
        <f t="shared" si="44"/>
        <v>7.525589551088132</v>
      </c>
      <c r="J140" s="31">
        <v>2693.8894072000003</v>
      </c>
      <c r="K140" s="31">
        <v>323.2561987627553</v>
      </c>
      <c r="L140" s="32">
        <f t="shared" si="46"/>
        <v>11.999609111598398</v>
      </c>
      <c r="M140" s="31">
        <v>437.558051520374</v>
      </c>
      <c r="N140" s="32">
        <f t="shared" si="38"/>
        <v>16.24261375952947</v>
      </c>
      <c r="O140" s="32">
        <f t="shared" si="45"/>
        <v>114.30185275761875</v>
      </c>
      <c r="P140" s="33">
        <f t="shared" si="45"/>
        <v>4.2430046479310715</v>
      </c>
    </row>
    <row r="141" spans="1:16" ht="12.75" hidden="1">
      <c r="A141" s="34"/>
      <c r="B141" s="35" t="s">
        <v>36</v>
      </c>
      <c r="C141" s="30">
        <v>23418.62976046704</v>
      </c>
      <c r="D141" s="31">
        <v>2810.235571256044</v>
      </c>
      <c r="E141" s="32">
        <f t="shared" si="47"/>
        <v>11.999999999999995</v>
      </c>
      <c r="F141" s="31">
        <v>6274.8286478400005</v>
      </c>
      <c r="G141" s="32">
        <f t="shared" si="36"/>
        <v>26.79417503082324</v>
      </c>
      <c r="H141" s="31">
        <f t="shared" si="44"/>
        <v>3464.5930765839566</v>
      </c>
      <c r="I141" s="32">
        <f t="shared" si="44"/>
        <v>14.794175030823245</v>
      </c>
      <c r="J141" s="31">
        <v>2622.8713713625516</v>
      </c>
      <c r="K141" s="31">
        <v>314.7445645635061</v>
      </c>
      <c r="L141" s="32">
        <f t="shared" si="46"/>
        <v>11.999999999999996</v>
      </c>
      <c r="M141" s="31">
        <v>452.251068699696</v>
      </c>
      <c r="N141" s="32">
        <f t="shared" si="38"/>
        <v>17.242594266632175</v>
      </c>
      <c r="O141" s="32">
        <f t="shared" si="45"/>
        <v>137.5065041361899</v>
      </c>
      <c r="P141" s="33">
        <f t="shared" si="45"/>
        <v>5.242594266632178</v>
      </c>
    </row>
    <row r="142" spans="1:16" ht="12.75" hidden="1">
      <c r="A142" s="34"/>
      <c r="B142" s="35" t="s">
        <v>37</v>
      </c>
      <c r="C142" s="30">
        <v>24178.67536742577</v>
      </c>
      <c r="D142" s="31">
        <v>2901.441044091092</v>
      </c>
      <c r="E142" s="32">
        <f t="shared" si="47"/>
        <v>11.999999999999998</v>
      </c>
      <c r="F142" s="31">
        <v>5579.784184530001</v>
      </c>
      <c r="G142" s="32">
        <f t="shared" si="36"/>
        <v>23.077294763828345</v>
      </c>
      <c r="H142" s="31">
        <f t="shared" si="44"/>
        <v>2678.343140438909</v>
      </c>
      <c r="I142" s="32">
        <f t="shared" si="44"/>
        <v>11.077294763828347</v>
      </c>
      <c r="J142" s="31">
        <v>2612.2552658590757</v>
      </c>
      <c r="K142" s="31">
        <v>313.4706319030891</v>
      </c>
      <c r="L142" s="32">
        <f t="shared" si="46"/>
        <v>12.000000000000002</v>
      </c>
      <c r="M142" s="31">
        <v>451.956367568066</v>
      </c>
      <c r="N142" s="32">
        <f t="shared" si="38"/>
        <v>17.30138602742692</v>
      </c>
      <c r="O142" s="32">
        <f t="shared" si="45"/>
        <v>138.48573566497691</v>
      </c>
      <c r="P142" s="33">
        <f t="shared" si="45"/>
        <v>5.301386027426917</v>
      </c>
    </row>
    <row r="143" spans="1:16" ht="12.75">
      <c r="A143" s="34"/>
      <c r="B143" s="35" t="s">
        <v>26</v>
      </c>
      <c r="C143" s="30">
        <v>23301.554522145547</v>
      </c>
      <c r="D143" s="31">
        <v>2796.1865426574655</v>
      </c>
      <c r="E143" s="32">
        <f t="shared" si="47"/>
        <v>12</v>
      </c>
      <c r="F143" s="31">
        <v>5941.7</v>
      </c>
      <c r="G143" s="32">
        <f t="shared" si="36"/>
        <v>25.499157124272852</v>
      </c>
      <c r="H143" s="31">
        <f t="shared" si="44"/>
        <v>3145.5134573425344</v>
      </c>
      <c r="I143" s="32">
        <f t="shared" si="44"/>
        <v>13.499157124272852</v>
      </c>
      <c r="J143" s="31">
        <v>2678.7866936893615</v>
      </c>
      <c r="K143" s="31">
        <v>321.4544032427234</v>
      </c>
      <c r="L143" s="32">
        <f t="shared" si="46"/>
        <v>12.000000000000002</v>
      </c>
      <c r="M143" s="31">
        <v>428.55676155927404</v>
      </c>
      <c r="N143" s="32">
        <f t="shared" si="38"/>
        <v>15.998166728573818</v>
      </c>
      <c r="O143" s="32">
        <f t="shared" si="45"/>
        <v>107.10235831655064</v>
      </c>
      <c r="P143" s="33">
        <f t="shared" si="45"/>
        <v>3.998166728573816</v>
      </c>
    </row>
    <row r="144" spans="1:16" ht="12.75" hidden="1">
      <c r="A144" s="34">
        <v>2013</v>
      </c>
      <c r="B144" s="35" t="s">
        <v>27</v>
      </c>
      <c r="C144" s="30">
        <v>24087.574624703255</v>
      </c>
      <c r="D144" s="31">
        <v>2890.50895496439</v>
      </c>
      <c r="E144" s="32">
        <f t="shared" si="47"/>
        <v>11.999999999999996</v>
      </c>
      <c r="F144" s="31">
        <v>5798.169682719999</v>
      </c>
      <c r="G144" s="32">
        <f t="shared" si="36"/>
        <v>24.071205893737545</v>
      </c>
      <c r="H144" s="31">
        <f t="shared" si="44"/>
        <v>2907.6607277556095</v>
      </c>
      <c r="I144" s="32">
        <f t="shared" si="44"/>
        <v>12.071205893737549</v>
      </c>
      <c r="J144" s="31">
        <v>2726.3854649540335</v>
      </c>
      <c r="K144" s="31">
        <v>327.166255794484</v>
      </c>
      <c r="L144" s="32">
        <f t="shared" si="46"/>
        <v>12</v>
      </c>
      <c r="M144" s="31">
        <v>485.21277286725797</v>
      </c>
      <c r="N144" s="32">
        <f t="shared" si="38"/>
        <v>17.796924870102277</v>
      </c>
      <c r="O144" s="32">
        <f t="shared" si="45"/>
        <v>158.04651707277395</v>
      </c>
      <c r="P144" s="33">
        <f t="shared" si="45"/>
        <v>5.796924870102277</v>
      </c>
    </row>
    <row r="145" spans="1:16" ht="12.75" hidden="1">
      <c r="A145" s="34"/>
      <c r="B145" s="35" t="s">
        <v>28</v>
      </c>
      <c r="C145" s="30">
        <v>25336.9010533168</v>
      </c>
      <c r="D145" s="31">
        <v>3040.428126398015</v>
      </c>
      <c r="E145" s="32">
        <f t="shared" si="47"/>
        <v>11.999999999999996</v>
      </c>
      <c r="F145" s="31">
        <v>5624.71274255</v>
      </c>
      <c r="G145" s="32">
        <f t="shared" si="36"/>
        <v>22.199687052153052</v>
      </c>
      <c r="H145" s="31">
        <f t="shared" si="44"/>
        <v>2584.284616151985</v>
      </c>
      <c r="I145" s="32">
        <f t="shared" si="44"/>
        <v>10.199687052153056</v>
      </c>
      <c r="J145" s="31">
        <v>2722.480709188685</v>
      </c>
      <c r="K145" s="31">
        <v>326.6976851026422</v>
      </c>
      <c r="L145" s="32">
        <f t="shared" si="46"/>
        <v>12</v>
      </c>
      <c r="M145" s="31">
        <v>498.63301634158205</v>
      </c>
      <c r="N145" s="32">
        <f t="shared" si="38"/>
        <v>18.31539208555779</v>
      </c>
      <c r="O145" s="32">
        <f t="shared" si="45"/>
        <v>171.93533123893985</v>
      </c>
      <c r="P145" s="33">
        <f t="shared" si="45"/>
        <v>6.315392085557789</v>
      </c>
    </row>
    <row r="146" spans="1:16" ht="12.75" hidden="1">
      <c r="A146" s="34"/>
      <c r="B146" s="35" t="s">
        <v>29</v>
      </c>
      <c r="C146" s="30">
        <v>25147.67023843557</v>
      </c>
      <c r="D146" s="31">
        <v>3017.7204286122683</v>
      </c>
      <c r="E146" s="32">
        <f t="shared" si="47"/>
        <v>12</v>
      </c>
      <c r="F146" s="31">
        <v>4093.17741176</v>
      </c>
      <c r="G146" s="32">
        <f t="shared" si="36"/>
        <v>16.27656706546123</v>
      </c>
      <c r="H146" s="31">
        <f t="shared" si="44"/>
        <v>1075.4569831477315</v>
      </c>
      <c r="I146" s="32">
        <f t="shared" si="44"/>
        <v>4.276567065461229</v>
      </c>
      <c r="J146" s="31">
        <v>2787.9577987388407</v>
      </c>
      <c r="K146" s="31">
        <v>334.5549358486608</v>
      </c>
      <c r="L146" s="32">
        <f t="shared" si="46"/>
        <v>11.999999999999998</v>
      </c>
      <c r="M146" s="31">
        <v>477.61611224001695</v>
      </c>
      <c r="N146" s="32">
        <f t="shared" si="38"/>
        <v>17.131396768490227</v>
      </c>
      <c r="O146" s="32">
        <f t="shared" si="45"/>
        <v>143.06117639135613</v>
      </c>
      <c r="P146" s="33">
        <f t="shared" si="45"/>
        <v>5.131396768490228</v>
      </c>
    </row>
    <row r="147" spans="1:16" ht="12.75" hidden="1">
      <c r="A147" s="34"/>
      <c r="B147" s="35" t="s">
        <v>30</v>
      </c>
      <c r="C147" s="30">
        <v>25049.91427391144</v>
      </c>
      <c r="D147" s="31">
        <v>3005.989712869373</v>
      </c>
      <c r="E147" s="32">
        <f t="shared" si="47"/>
        <v>12.000000000000002</v>
      </c>
      <c r="F147" s="31">
        <v>5402.975334579999</v>
      </c>
      <c r="G147" s="32">
        <f t="shared" si="36"/>
        <v>21.568837623556256</v>
      </c>
      <c r="H147" s="31">
        <f t="shared" si="44"/>
        <v>2396.985621710626</v>
      </c>
      <c r="I147" s="32">
        <f t="shared" si="44"/>
        <v>9.568837623556254</v>
      </c>
      <c r="J147" s="31">
        <v>2776.629003276213</v>
      </c>
      <c r="K147" s="31">
        <v>333.19548039314543</v>
      </c>
      <c r="L147" s="32">
        <f t="shared" si="46"/>
        <v>11.999999999999995</v>
      </c>
      <c r="M147" s="31">
        <v>490.994412476184</v>
      </c>
      <c r="N147" s="32">
        <f t="shared" si="38"/>
        <v>17.68311185602569</v>
      </c>
      <c r="O147" s="32">
        <f t="shared" si="45"/>
        <v>157.79893208303855</v>
      </c>
      <c r="P147" s="33">
        <f t="shared" si="45"/>
        <v>5.683111856025695</v>
      </c>
    </row>
    <row r="148" spans="1:16" ht="12.75" hidden="1">
      <c r="A148" s="34"/>
      <c r="B148" s="35" t="s">
        <v>31</v>
      </c>
      <c r="C148" s="30">
        <v>25458.79416634736</v>
      </c>
      <c r="D148" s="31">
        <v>3055.0552999616834</v>
      </c>
      <c r="E148" s="32">
        <f t="shared" si="47"/>
        <v>12.000000000000002</v>
      </c>
      <c r="F148" s="31">
        <v>5784.95286456</v>
      </c>
      <c r="G148" s="32">
        <f t="shared" si="36"/>
        <v>22.722807791921365</v>
      </c>
      <c r="H148" s="31">
        <f t="shared" si="44"/>
        <v>2729.897564598317</v>
      </c>
      <c r="I148" s="32">
        <f t="shared" si="44"/>
        <v>10.722807791921364</v>
      </c>
      <c r="J148" s="31">
        <v>2812.874789800124</v>
      </c>
      <c r="K148" s="31">
        <v>337.5449747760147</v>
      </c>
      <c r="L148" s="32">
        <f t="shared" si="46"/>
        <v>11.999999999999995</v>
      </c>
      <c r="M148" s="31">
        <v>478.667071605793</v>
      </c>
      <c r="N148" s="32">
        <f t="shared" si="38"/>
        <v>17.01700599477469</v>
      </c>
      <c r="O148" s="32">
        <f t="shared" si="45"/>
        <v>141.1220968297783</v>
      </c>
      <c r="P148" s="33">
        <f t="shared" si="45"/>
        <v>5.017005994774694</v>
      </c>
    </row>
    <row r="149" spans="1:16" ht="12.75" hidden="1">
      <c r="A149" s="34"/>
      <c r="B149" s="35" t="s">
        <v>32</v>
      </c>
      <c r="C149" s="30">
        <v>25528.495175852393</v>
      </c>
      <c r="D149" s="31">
        <v>3063.419421102287</v>
      </c>
      <c r="E149" s="32">
        <f t="shared" si="47"/>
        <v>11.999999999999998</v>
      </c>
      <c r="F149" s="31">
        <v>5746.405568859999</v>
      </c>
      <c r="G149" s="32">
        <f t="shared" si="36"/>
        <v>22.5097700795759</v>
      </c>
      <c r="H149" s="31">
        <f t="shared" si="44"/>
        <v>2682.9861477577124</v>
      </c>
      <c r="I149" s="32">
        <f t="shared" si="44"/>
        <v>10.509770079575903</v>
      </c>
      <c r="J149" s="31">
        <v>2843.4470238629983</v>
      </c>
      <c r="K149" s="31">
        <v>341.2136428635598</v>
      </c>
      <c r="L149" s="32">
        <f t="shared" si="46"/>
        <v>12.000000000000002</v>
      </c>
      <c r="M149" s="31">
        <v>475.92008313576997</v>
      </c>
      <c r="N149" s="32">
        <f t="shared" si="38"/>
        <v>16.737434499103244</v>
      </c>
      <c r="O149" s="32">
        <f t="shared" si="45"/>
        <v>134.70644027221016</v>
      </c>
      <c r="P149" s="33">
        <f t="shared" si="45"/>
        <v>4.737434499103243</v>
      </c>
    </row>
    <row r="150" spans="1:16" ht="12.75" hidden="1">
      <c r="A150" s="34"/>
      <c r="B150" s="35" t="s">
        <v>33</v>
      </c>
      <c r="C150" s="30">
        <v>25414.907629579997</v>
      </c>
      <c r="D150" s="31">
        <v>3049.7889155496</v>
      </c>
      <c r="E150" s="32">
        <f t="shared" si="47"/>
        <v>12.000000000000002</v>
      </c>
      <c r="F150" s="31">
        <v>6414.57851124</v>
      </c>
      <c r="G150" s="32">
        <f t="shared" si="36"/>
        <v>25.239432716938843</v>
      </c>
      <c r="H150" s="31">
        <f t="shared" si="44"/>
        <v>3364.7895956904</v>
      </c>
      <c r="I150" s="32">
        <f t="shared" si="44"/>
        <v>13.239432716938841</v>
      </c>
      <c r="J150" s="31">
        <v>2845.50490815</v>
      </c>
      <c r="K150" s="31">
        <v>341.46058897800003</v>
      </c>
      <c r="L150" s="32">
        <f t="shared" si="46"/>
        <v>12.000000000000002</v>
      </c>
      <c r="M150" s="31">
        <v>487.54919333039004</v>
      </c>
      <c r="N150" s="32">
        <f t="shared" si="38"/>
        <v>17.134013437614108</v>
      </c>
      <c r="O150" s="32">
        <f t="shared" si="45"/>
        <v>146.08860435239</v>
      </c>
      <c r="P150" s="33">
        <f t="shared" si="45"/>
        <v>5.134013437614106</v>
      </c>
    </row>
    <row r="151" spans="1:16" ht="12.75" hidden="1">
      <c r="A151" s="34"/>
      <c r="B151" s="35" t="s">
        <v>34</v>
      </c>
      <c r="C151" s="30">
        <v>26103.5430244269</v>
      </c>
      <c r="D151" s="31">
        <v>3132.4251629312284</v>
      </c>
      <c r="E151" s="32">
        <f t="shared" si="47"/>
        <v>12.000000000000002</v>
      </c>
      <c r="F151" s="31">
        <v>5748.811996830001</v>
      </c>
      <c r="G151" s="32">
        <f aca="true" t="shared" si="48" ref="G151:G215">+F151/C151*100</f>
        <v>22.023110010202206</v>
      </c>
      <c r="H151" s="31">
        <f aca="true" t="shared" si="49" ref="H151:I166">+F151-D151</f>
        <v>2616.3868338987722</v>
      </c>
      <c r="I151" s="32">
        <f t="shared" si="49"/>
        <v>10.023110010202204</v>
      </c>
      <c r="J151" s="31">
        <v>2880.2554043058963</v>
      </c>
      <c r="K151" s="31">
        <v>345.6306485167075</v>
      </c>
      <c r="L151" s="32">
        <f t="shared" si="46"/>
        <v>11.999999999999998</v>
      </c>
      <c r="M151" s="31">
        <v>499.775999210955</v>
      </c>
      <c r="N151" s="32">
        <f aca="true" t="shared" si="50" ref="N151:N214">+M151/J151*100</f>
        <v>17.3517945132159</v>
      </c>
      <c r="O151" s="32">
        <f aca="true" t="shared" si="51" ref="O151:P155">+M151-K151</f>
        <v>154.1453506942475</v>
      </c>
      <c r="P151" s="33">
        <f t="shared" si="51"/>
        <v>5.351794513215902</v>
      </c>
    </row>
    <row r="152" spans="1:16" ht="12.75" hidden="1">
      <c r="A152" s="34"/>
      <c r="B152" s="35" t="s">
        <v>35</v>
      </c>
      <c r="C152" s="30">
        <v>25651.437937585622</v>
      </c>
      <c r="D152" s="31">
        <v>3078.1725525102743</v>
      </c>
      <c r="E152" s="32">
        <f t="shared" si="47"/>
        <v>11.999999999999998</v>
      </c>
      <c r="F152" s="31">
        <v>5976.54354519</v>
      </c>
      <c r="G152" s="32">
        <f t="shared" si="48"/>
        <v>23.29905855465866</v>
      </c>
      <c r="H152" s="31">
        <f t="shared" si="49"/>
        <v>2898.370992679726</v>
      </c>
      <c r="I152" s="32">
        <f t="shared" si="49"/>
        <v>11.299058554658663</v>
      </c>
      <c r="J152" s="31">
        <v>2888.1255467982123</v>
      </c>
      <c r="K152" s="31">
        <v>346.5750656157855</v>
      </c>
      <c r="L152" s="32">
        <f t="shared" si="46"/>
        <v>12.000000000000002</v>
      </c>
      <c r="M152" s="31">
        <v>501.596069106935</v>
      </c>
      <c r="N152" s="32">
        <f t="shared" si="50"/>
        <v>17.36752994214557</v>
      </c>
      <c r="O152" s="32">
        <f t="shared" si="51"/>
        <v>155.0210034911495</v>
      </c>
      <c r="P152" s="33">
        <f t="shared" si="51"/>
        <v>5.367529942145568</v>
      </c>
    </row>
    <row r="153" spans="1:16" ht="12.75" hidden="1">
      <c r="A153" s="34"/>
      <c r="B153" s="35" t="s">
        <v>36</v>
      </c>
      <c r="C153" s="30">
        <v>25368.045760246107</v>
      </c>
      <c r="D153" s="31">
        <v>3044.1654912295326</v>
      </c>
      <c r="E153" s="32">
        <f t="shared" si="47"/>
        <v>12</v>
      </c>
      <c r="F153" s="31">
        <v>6797.933440999998</v>
      </c>
      <c r="G153" s="32">
        <f t="shared" si="48"/>
        <v>26.797229495907565</v>
      </c>
      <c r="H153" s="31">
        <f t="shared" si="49"/>
        <v>3753.7679497704657</v>
      </c>
      <c r="I153" s="32">
        <f t="shared" si="49"/>
        <v>14.797229495907565</v>
      </c>
      <c r="J153" s="31">
        <v>2941.1788269326357</v>
      </c>
      <c r="K153" s="31">
        <v>352.94145923191627</v>
      </c>
      <c r="L153" s="32">
        <f t="shared" si="46"/>
        <v>12</v>
      </c>
      <c r="M153" s="31">
        <v>490.59298012972</v>
      </c>
      <c r="N153" s="32">
        <f t="shared" si="50"/>
        <v>16.680147960991576</v>
      </c>
      <c r="O153" s="32">
        <f t="shared" si="51"/>
        <v>137.65152089780372</v>
      </c>
      <c r="P153" s="33">
        <f t="shared" si="51"/>
        <v>4.680147960991576</v>
      </c>
    </row>
    <row r="154" spans="1:16" ht="12.75" hidden="1">
      <c r="A154" s="34"/>
      <c r="B154" s="35" t="s">
        <v>37</v>
      </c>
      <c r="C154" s="30">
        <v>26296.36280410963</v>
      </c>
      <c r="D154" s="31">
        <v>3155.563536493156</v>
      </c>
      <c r="E154" s="32">
        <f t="shared" si="47"/>
        <v>12.000000000000002</v>
      </c>
      <c r="F154" s="31">
        <v>5476.35126951</v>
      </c>
      <c r="G154" s="32">
        <f t="shared" si="48"/>
        <v>20.82550849448331</v>
      </c>
      <c r="H154" s="31">
        <f t="shared" si="49"/>
        <v>2320.787733016844</v>
      </c>
      <c r="I154" s="32">
        <f t="shared" si="49"/>
        <v>8.825508494483307</v>
      </c>
      <c r="J154" s="31">
        <v>2941.830647673317</v>
      </c>
      <c r="K154" s="31">
        <v>353.01967772079803</v>
      </c>
      <c r="L154" s="32">
        <f t="shared" si="46"/>
        <v>12</v>
      </c>
      <c r="M154" s="31">
        <v>505.27132571261006</v>
      </c>
      <c r="N154" s="32">
        <f t="shared" si="50"/>
        <v>17.17540491707867</v>
      </c>
      <c r="O154" s="32">
        <f t="shared" si="51"/>
        <v>152.25164799181204</v>
      </c>
      <c r="P154" s="33">
        <f t="shared" si="51"/>
        <v>5.175404917078669</v>
      </c>
    </row>
    <row r="155" spans="1:16" ht="12.75">
      <c r="A155" s="34"/>
      <c r="B155" s="35" t="s">
        <v>26</v>
      </c>
      <c r="C155" s="30">
        <v>26320.744324560397</v>
      </c>
      <c r="D155" s="31">
        <v>3158.4893189472477</v>
      </c>
      <c r="E155" s="32">
        <f t="shared" si="47"/>
        <v>12.000000000000002</v>
      </c>
      <c r="F155" s="31">
        <v>6056.4</v>
      </c>
      <c r="G155" s="32">
        <f t="shared" si="48"/>
        <v>23.009987579829403</v>
      </c>
      <c r="H155" s="31">
        <f t="shared" si="49"/>
        <v>2897.910681052752</v>
      </c>
      <c r="I155" s="32">
        <f t="shared" si="49"/>
        <v>11.009987579829401</v>
      </c>
      <c r="J155" s="31">
        <v>2868.9795165608034</v>
      </c>
      <c r="K155" s="31">
        <v>344.27754198729644</v>
      </c>
      <c r="L155" s="32">
        <f t="shared" si="46"/>
        <v>12.000000000000002</v>
      </c>
      <c r="M155" s="31">
        <v>497.2422351024351</v>
      </c>
      <c r="N155" s="32">
        <f t="shared" si="50"/>
        <v>17.331676027387797</v>
      </c>
      <c r="O155" s="32">
        <f t="shared" si="51"/>
        <v>152.96469311513863</v>
      </c>
      <c r="P155" s="33">
        <f t="shared" si="51"/>
        <v>5.331676027387795</v>
      </c>
    </row>
    <row r="156" spans="1:16" ht="12.75" hidden="1">
      <c r="A156" s="34">
        <v>2014</v>
      </c>
      <c r="B156" s="35" t="s">
        <v>27</v>
      </c>
      <c r="C156" s="30">
        <v>26984.160780274982</v>
      </c>
      <c r="D156" s="31">
        <v>3238.0992936329976</v>
      </c>
      <c r="E156" s="32">
        <f t="shared" si="47"/>
        <v>12</v>
      </c>
      <c r="F156" s="31">
        <v>6395.78509062</v>
      </c>
      <c r="G156" s="32">
        <f t="shared" si="48"/>
        <v>23.701997415073304</v>
      </c>
      <c r="H156" s="31">
        <f t="shared" si="49"/>
        <v>3157.6857969870025</v>
      </c>
      <c r="I156" s="32">
        <f t="shared" si="49"/>
        <v>11.701997415073304</v>
      </c>
      <c r="J156" s="31">
        <v>2942.9134454574796</v>
      </c>
      <c r="K156" s="31">
        <v>353.1496134548975</v>
      </c>
      <c r="L156" s="32">
        <f t="shared" si="46"/>
        <v>11.999999999999998</v>
      </c>
      <c r="M156" s="31">
        <v>514.92370739617</v>
      </c>
      <c r="N156" s="32">
        <f t="shared" si="50"/>
        <v>17.497072779730512</v>
      </c>
      <c r="O156" s="32">
        <f>+M156-K156</f>
        <v>161.7740939412725</v>
      </c>
      <c r="P156" s="33">
        <f>+N156-L156</f>
        <v>5.497072779730514</v>
      </c>
    </row>
    <row r="157" spans="1:16" ht="12.75" hidden="1">
      <c r="A157" s="34"/>
      <c r="B157" s="35" t="s">
        <v>28</v>
      </c>
      <c r="C157" s="30">
        <v>28631.569518323136</v>
      </c>
      <c r="D157" s="31">
        <v>3435.7883421987763</v>
      </c>
      <c r="E157" s="32">
        <f t="shared" si="47"/>
        <v>12</v>
      </c>
      <c r="F157" s="31">
        <v>6260.04550982</v>
      </c>
      <c r="G157" s="32">
        <f t="shared" si="48"/>
        <v>21.864136738343333</v>
      </c>
      <c r="H157" s="31">
        <f t="shared" si="49"/>
        <v>2824.2571676212237</v>
      </c>
      <c r="I157" s="32">
        <f t="shared" si="49"/>
        <v>9.864136738343333</v>
      </c>
      <c r="J157" s="31">
        <v>2977.4878798104155</v>
      </c>
      <c r="K157" s="31">
        <v>357.29854557724985</v>
      </c>
      <c r="L157" s="32">
        <f t="shared" si="46"/>
        <v>12</v>
      </c>
      <c r="M157" s="31">
        <v>519.24616972532</v>
      </c>
      <c r="N157" s="32">
        <f t="shared" si="50"/>
        <v>17.43906913093402</v>
      </c>
      <c r="O157" s="32">
        <f aca="true" t="shared" si="52" ref="O157:P172">+M157-K157</f>
        <v>161.94762414807013</v>
      </c>
      <c r="P157" s="33">
        <f t="shared" si="52"/>
        <v>5.439069130934019</v>
      </c>
    </row>
    <row r="158" spans="1:18" ht="15.75" hidden="1">
      <c r="A158" s="34"/>
      <c r="B158" s="35" t="s">
        <v>29</v>
      </c>
      <c r="C158" s="30">
        <v>29506.007973557946</v>
      </c>
      <c r="D158" s="31">
        <v>3540.720956826953</v>
      </c>
      <c r="E158" s="32">
        <f t="shared" si="47"/>
        <v>12</v>
      </c>
      <c r="F158" s="31">
        <v>5951.72644696</v>
      </c>
      <c r="G158" s="32">
        <f t="shared" si="48"/>
        <v>20.171235811681775</v>
      </c>
      <c r="H158" s="31">
        <f t="shared" si="49"/>
        <v>2411.0054901330473</v>
      </c>
      <c r="I158" s="32">
        <f t="shared" si="49"/>
        <v>8.171235811681775</v>
      </c>
      <c r="J158" s="31">
        <v>3055.364483912286</v>
      </c>
      <c r="K158" s="31">
        <v>366.6437380694743</v>
      </c>
      <c r="L158" s="32">
        <f t="shared" si="46"/>
        <v>12</v>
      </c>
      <c r="M158" s="31">
        <v>542.65393362315</v>
      </c>
      <c r="N158" s="32">
        <f t="shared" si="50"/>
        <v>17.76069390347501</v>
      </c>
      <c r="O158" s="32">
        <f t="shared" si="52"/>
        <v>176.01019555367571</v>
      </c>
      <c r="P158" s="33">
        <f t="shared" si="52"/>
        <v>5.760693903475008</v>
      </c>
      <c r="Q158" s="37"/>
      <c r="R158" s="37"/>
    </row>
    <row r="159" spans="1:18" ht="15.75" hidden="1">
      <c r="A159" s="34"/>
      <c r="B159" s="35" t="s">
        <v>30</v>
      </c>
      <c r="C159" s="30">
        <v>28415.155976681326</v>
      </c>
      <c r="D159" s="31">
        <v>3409.8187172017592</v>
      </c>
      <c r="E159" s="32">
        <f t="shared" si="47"/>
        <v>12.000000000000002</v>
      </c>
      <c r="F159" s="31">
        <v>6902.02460403</v>
      </c>
      <c r="G159" s="32">
        <f t="shared" si="48"/>
        <v>24.28994093748453</v>
      </c>
      <c r="H159" s="31">
        <f t="shared" si="49"/>
        <v>3492.2058868282406</v>
      </c>
      <c r="I159" s="32">
        <f t="shared" si="49"/>
        <v>12.289940937484529</v>
      </c>
      <c r="J159" s="31">
        <v>3079.5683085876717</v>
      </c>
      <c r="K159" s="31">
        <v>369.5481970305206</v>
      </c>
      <c r="L159" s="32">
        <f t="shared" si="46"/>
        <v>12</v>
      </c>
      <c r="M159" s="31">
        <v>524.23784216235</v>
      </c>
      <c r="N159" s="32">
        <f t="shared" si="50"/>
        <v>17.02309511045631</v>
      </c>
      <c r="O159" s="32">
        <f t="shared" si="52"/>
        <v>154.68964513182942</v>
      </c>
      <c r="P159" s="33">
        <f t="shared" si="52"/>
        <v>5.02309511045631</v>
      </c>
      <c r="Q159" s="37"/>
      <c r="R159" s="37"/>
    </row>
    <row r="160" spans="1:18" ht="15.75" hidden="1">
      <c r="A160" s="34"/>
      <c r="B160" s="35" t="s">
        <v>31</v>
      </c>
      <c r="C160" s="30">
        <v>28987.550957092637</v>
      </c>
      <c r="D160" s="31">
        <v>3478.5061148511163</v>
      </c>
      <c r="E160" s="32">
        <f t="shared" si="47"/>
        <v>12</v>
      </c>
      <c r="F160" s="31">
        <v>6719.80813411</v>
      </c>
      <c r="G160" s="32">
        <f t="shared" si="48"/>
        <v>23.18170356666783</v>
      </c>
      <c r="H160" s="31">
        <f t="shared" si="49"/>
        <v>3241.3020192588833</v>
      </c>
      <c r="I160" s="32">
        <f t="shared" si="49"/>
        <v>11.181703566667831</v>
      </c>
      <c r="J160" s="31">
        <v>3131.2633961502042</v>
      </c>
      <c r="K160" s="31">
        <v>375.7516075380245</v>
      </c>
      <c r="L160" s="32">
        <f t="shared" si="46"/>
        <v>11.999999999999998</v>
      </c>
      <c r="M160" s="31">
        <v>522.861461975925</v>
      </c>
      <c r="N160" s="32">
        <f t="shared" si="50"/>
        <v>16.698099004343348</v>
      </c>
      <c r="O160" s="32">
        <f t="shared" si="52"/>
        <v>147.10985443790048</v>
      </c>
      <c r="P160" s="33">
        <f t="shared" si="52"/>
        <v>4.69809900434335</v>
      </c>
      <c r="Q160" s="37"/>
      <c r="R160" s="37"/>
    </row>
    <row r="161" spans="1:20" ht="15.75" hidden="1">
      <c r="A161" s="34"/>
      <c r="B161" s="35" t="s">
        <v>32</v>
      </c>
      <c r="C161" s="30">
        <v>29679.992515092297</v>
      </c>
      <c r="D161" s="31">
        <v>3561.5991018110753</v>
      </c>
      <c r="E161" s="32">
        <f t="shared" si="47"/>
        <v>12</v>
      </c>
      <c r="F161" s="31">
        <v>7173.25583757</v>
      </c>
      <c r="G161" s="32">
        <f t="shared" si="48"/>
        <v>24.168657838853548</v>
      </c>
      <c r="H161" s="31">
        <f t="shared" si="49"/>
        <v>3611.6567357589247</v>
      </c>
      <c r="I161" s="32">
        <f t="shared" si="49"/>
        <v>12.168657838853548</v>
      </c>
      <c r="J161" s="31">
        <v>3191.523422309554</v>
      </c>
      <c r="K161" s="31">
        <v>382.98281067714646</v>
      </c>
      <c r="L161" s="32">
        <f t="shared" si="46"/>
        <v>12</v>
      </c>
      <c r="M161" s="31">
        <v>564.6049276951251</v>
      </c>
      <c r="N161" s="32">
        <f t="shared" si="50"/>
        <v>17.69076559953764</v>
      </c>
      <c r="O161" s="32">
        <f t="shared" si="52"/>
        <v>181.6221170179786</v>
      </c>
      <c r="P161" s="33">
        <f t="shared" si="52"/>
        <v>5.690765599537642</v>
      </c>
      <c r="Q161" s="37"/>
      <c r="R161" s="37"/>
      <c r="S161" s="37"/>
      <c r="T161" s="37"/>
    </row>
    <row r="162" spans="1:20" ht="15.75" hidden="1">
      <c r="A162" s="34"/>
      <c r="B162" s="35" t="s">
        <v>33</v>
      </c>
      <c r="C162" s="30">
        <v>30058.317568558352</v>
      </c>
      <c r="D162" s="31">
        <v>3606.998108227002</v>
      </c>
      <c r="E162" s="32">
        <f t="shared" si="47"/>
        <v>12</v>
      </c>
      <c r="F162" s="31">
        <v>6153.2402440000005</v>
      </c>
      <c r="G162" s="32">
        <f t="shared" si="48"/>
        <v>20.47100683518103</v>
      </c>
      <c r="H162" s="31">
        <f t="shared" si="49"/>
        <v>2546.2421357729986</v>
      </c>
      <c r="I162" s="32">
        <f t="shared" si="49"/>
        <v>8.47100683518103</v>
      </c>
      <c r="J162" s="31">
        <v>3214.214034355383</v>
      </c>
      <c r="K162" s="31">
        <v>385.70568412264595</v>
      </c>
      <c r="L162" s="32">
        <f t="shared" si="46"/>
        <v>12</v>
      </c>
      <c r="M162" s="31">
        <v>538.24232776575</v>
      </c>
      <c r="N162" s="32">
        <f t="shared" si="50"/>
        <v>16.745690299796593</v>
      </c>
      <c r="O162" s="32">
        <f t="shared" si="52"/>
        <v>152.53664364310407</v>
      </c>
      <c r="P162" s="33">
        <f t="shared" si="52"/>
        <v>4.745690299796593</v>
      </c>
      <c r="Q162" s="37"/>
      <c r="R162" s="37"/>
      <c r="S162" s="37"/>
      <c r="T162" s="37"/>
    </row>
    <row r="163" spans="1:20" ht="15.75" hidden="1">
      <c r="A163" s="34"/>
      <c r="B163" s="35" t="s">
        <v>34</v>
      </c>
      <c r="C163" s="30">
        <v>30890.638281022075</v>
      </c>
      <c r="D163" s="31">
        <v>3706.876593722649</v>
      </c>
      <c r="E163" s="32">
        <f t="shared" si="47"/>
        <v>12</v>
      </c>
      <c r="F163" s="31">
        <v>6196.16089653</v>
      </c>
      <c r="G163" s="32">
        <f t="shared" si="48"/>
        <v>20.058377687639638</v>
      </c>
      <c r="H163" s="31">
        <f t="shared" si="49"/>
        <v>2489.284302807351</v>
      </c>
      <c r="I163" s="32">
        <f t="shared" si="49"/>
        <v>8.058377687639638</v>
      </c>
      <c r="J163" s="31">
        <v>3205.9784950659064</v>
      </c>
      <c r="K163" s="31">
        <v>384.7174194079088</v>
      </c>
      <c r="L163" s="32">
        <f t="shared" si="46"/>
        <v>12.000000000000002</v>
      </c>
      <c r="M163" s="31">
        <v>602.6202849174249</v>
      </c>
      <c r="N163" s="32">
        <f t="shared" si="50"/>
        <v>18.796766286638384</v>
      </c>
      <c r="O163" s="32">
        <f t="shared" si="52"/>
        <v>217.90286550951612</v>
      </c>
      <c r="P163" s="33">
        <f t="shared" si="52"/>
        <v>6.796766286638382</v>
      </c>
      <c r="Q163" s="37"/>
      <c r="R163" s="37"/>
      <c r="S163" s="37"/>
      <c r="T163" s="37"/>
    </row>
    <row r="164" spans="1:20" ht="15.75" hidden="1">
      <c r="A164" s="34"/>
      <c r="B164" s="35" t="s">
        <v>35</v>
      </c>
      <c r="C164" s="30">
        <v>29699.700706313728</v>
      </c>
      <c r="D164" s="31">
        <v>3563.964084757647</v>
      </c>
      <c r="E164" s="32">
        <f t="shared" si="47"/>
        <v>11.999999999999998</v>
      </c>
      <c r="F164" s="31">
        <v>5700.8602995</v>
      </c>
      <c r="G164" s="32">
        <f t="shared" si="48"/>
        <v>19.19500925572654</v>
      </c>
      <c r="H164" s="31">
        <f t="shared" si="49"/>
        <v>2136.896214742353</v>
      </c>
      <c r="I164" s="32">
        <f t="shared" si="49"/>
        <v>7.195009255726541</v>
      </c>
      <c r="J164" s="31">
        <v>3258.8392831224833</v>
      </c>
      <c r="K164" s="31">
        <v>391.060713974698</v>
      </c>
      <c r="L164" s="32">
        <f t="shared" si="46"/>
        <v>12</v>
      </c>
      <c r="M164" s="31">
        <v>571.8123007872</v>
      </c>
      <c r="N164" s="32">
        <f t="shared" si="50"/>
        <v>17.54650202446662</v>
      </c>
      <c r="O164" s="32">
        <f t="shared" si="52"/>
        <v>180.751586812502</v>
      </c>
      <c r="P164" s="33">
        <f t="shared" si="52"/>
        <v>5.546502024466619</v>
      </c>
      <c r="Q164" s="37"/>
      <c r="R164" s="37"/>
      <c r="S164" s="37"/>
      <c r="T164" s="37"/>
    </row>
    <row r="165" spans="1:20" ht="15.75" hidden="1">
      <c r="A165" s="34"/>
      <c r="B165" s="35" t="s">
        <v>36</v>
      </c>
      <c r="C165" s="30">
        <v>29168.847947520404</v>
      </c>
      <c r="D165" s="31">
        <v>3500.2617537024485</v>
      </c>
      <c r="E165" s="32">
        <f t="shared" si="47"/>
        <v>12</v>
      </c>
      <c r="F165" s="31">
        <v>6065.3957892299995</v>
      </c>
      <c r="G165" s="32">
        <f t="shared" si="48"/>
        <v>20.794087583241726</v>
      </c>
      <c r="H165" s="31">
        <f t="shared" si="49"/>
        <v>2565.134035527551</v>
      </c>
      <c r="I165" s="32">
        <f t="shared" si="49"/>
        <v>8.794087583241726</v>
      </c>
      <c r="J165" s="31">
        <v>3287.67589877454</v>
      </c>
      <c r="K165" s="31">
        <v>394.5211078529448</v>
      </c>
      <c r="L165" s="32">
        <f t="shared" si="46"/>
        <v>12</v>
      </c>
      <c r="M165" s="31">
        <v>579.173824115825</v>
      </c>
      <c r="N165" s="32">
        <f t="shared" si="50"/>
        <v>17.61651214864909</v>
      </c>
      <c r="O165" s="32">
        <f t="shared" si="52"/>
        <v>184.65271626288023</v>
      </c>
      <c r="P165" s="33">
        <f t="shared" si="52"/>
        <v>5.61651214864909</v>
      </c>
      <c r="Q165" s="37"/>
      <c r="R165" s="37"/>
      <c r="S165" s="37"/>
      <c r="T165" s="37"/>
    </row>
    <row r="166" spans="1:20" ht="15.75" hidden="1">
      <c r="A166" s="34"/>
      <c r="B166" s="35" t="s">
        <v>37</v>
      </c>
      <c r="C166" s="30">
        <v>29168.847947520404</v>
      </c>
      <c r="D166" s="31">
        <v>3500.2617537024485</v>
      </c>
      <c r="E166" s="32">
        <f t="shared" si="47"/>
        <v>12</v>
      </c>
      <c r="F166" s="31">
        <v>6065.3957892299995</v>
      </c>
      <c r="G166" s="32">
        <f t="shared" si="48"/>
        <v>20.794087583241726</v>
      </c>
      <c r="H166" s="31">
        <f t="shared" si="49"/>
        <v>2565.134035527551</v>
      </c>
      <c r="I166" s="32">
        <f t="shared" si="49"/>
        <v>8.794087583241726</v>
      </c>
      <c r="J166" s="31">
        <v>3287.675898774541</v>
      </c>
      <c r="K166" s="31">
        <v>394.5211078529449</v>
      </c>
      <c r="L166" s="32">
        <f t="shared" si="46"/>
        <v>12</v>
      </c>
      <c r="M166" s="31">
        <v>579.173824115825</v>
      </c>
      <c r="N166" s="32">
        <f t="shared" si="50"/>
        <v>17.616512148649086</v>
      </c>
      <c r="O166" s="32">
        <f t="shared" si="52"/>
        <v>184.65271626288012</v>
      </c>
      <c r="P166" s="33">
        <f t="shared" si="52"/>
        <v>5.616512148649086</v>
      </c>
      <c r="Q166" s="37"/>
      <c r="R166" s="37"/>
      <c r="S166" s="37"/>
      <c r="T166" s="37"/>
    </row>
    <row r="167" spans="1:20" ht="15.75">
      <c r="A167" s="34"/>
      <c r="B167" s="35" t="s">
        <v>26</v>
      </c>
      <c r="C167" s="30">
        <v>29685.93937903019</v>
      </c>
      <c r="D167" s="31">
        <v>3562.3127254836227</v>
      </c>
      <c r="E167" s="32">
        <f t="shared" si="47"/>
        <v>12</v>
      </c>
      <c r="F167" s="31">
        <v>6626.4593148700005</v>
      </c>
      <c r="G167" s="32">
        <f t="shared" si="48"/>
        <v>22.321878483491265</v>
      </c>
      <c r="H167" s="31">
        <f aca="true" t="shared" si="53" ref="H167:I185">+F167-D167</f>
        <v>3064.146589386378</v>
      </c>
      <c r="I167" s="32">
        <f t="shared" si="53"/>
        <v>10.321878483491265</v>
      </c>
      <c r="J167" s="31">
        <v>3294.2984232581275</v>
      </c>
      <c r="K167" s="31">
        <v>395.31581079097526</v>
      </c>
      <c r="L167" s="32">
        <f t="shared" si="46"/>
        <v>11.999999999999998</v>
      </c>
      <c r="M167" s="31">
        <v>640.250071268025</v>
      </c>
      <c r="N167" s="32">
        <f t="shared" si="50"/>
        <v>19.43509630905887</v>
      </c>
      <c r="O167" s="32">
        <f t="shared" si="52"/>
        <v>244.9342604770497</v>
      </c>
      <c r="P167" s="33">
        <f t="shared" si="52"/>
        <v>7.435096309058872</v>
      </c>
      <c r="Q167" s="37"/>
      <c r="R167" s="37"/>
      <c r="S167" s="37"/>
      <c r="T167" s="37"/>
    </row>
    <row r="168" spans="1:20" ht="15.75" hidden="1">
      <c r="A168" s="34">
        <v>2015</v>
      </c>
      <c r="B168" s="35" t="s">
        <v>27</v>
      </c>
      <c r="C168" s="30">
        <v>30253.548386993883</v>
      </c>
      <c r="D168" s="31">
        <v>3630.4258064392657</v>
      </c>
      <c r="E168" s="32">
        <f t="shared" si="47"/>
        <v>11.999999999999998</v>
      </c>
      <c r="F168" s="31">
        <v>6743.91070454</v>
      </c>
      <c r="G168" s="32">
        <f t="shared" si="48"/>
        <v>22.291304868685195</v>
      </c>
      <c r="H168" s="31">
        <f t="shared" si="53"/>
        <v>3113.484898100734</v>
      </c>
      <c r="I168" s="32">
        <f t="shared" si="53"/>
        <v>10.291304868685197</v>
      </c>
      <c r="J168" s="31">
        <v>3403.0314237392818</v>
      </c>
      <c r="K168" s="31">
        <v>408.3637708487138</v>
      </c>
      <c r="L168" s="32">
        <f t="shared" si="46"/>
        <v>12</v>
      </c>
      <c r="M168" s="31">
        <v>623.753673781375</v>
      </c>
      <c r="N168" s="32">
        <f t="shared" si="50"/>
        <v>18.329353923390716</v>
      </c>
      <c r="O168" s="32">
        <f t="shared" si="52"/>
        <v>215.38990293266124</v>
      </c>
      <c r="P168" s="33">
        <f t="shared" si="52"/>
        <v>6.329353923390716</v>
      </c>
      <c r="Q168" s="37"/>
      <c r="R168" s="37"/>
      <c r="S168" s="37"/>
      <c r="T168" s="37"/>
    </row>
    <row r="169" spans="1:20" ht="15.75" hidden="1">
      <c r="A169" s="34"/>
      <c r="B169" s="35" t="s">
        <v>28</v>
      </c>
      <c r="C169" s="30">
        <v>31475.261960870106</v>
      </c>
      <c r="D169" s="31">
        <v>3777.0314353044128</v>
      </c>
      <c r="E169" s="32">
        <f t="shared" si="47"/>
        <v>12</v>
      </c>
      <c r="F169" s="31">
        <v>7608.643156640001</v>
      </c>
      <c r="G169" s="32">
        <f t="shared" si="48"/>
        <v>24.173406931764475</v>
      </c>
      <c r="H169" s="31">
        <f t="shared" si="53"/>
        <v>3831.611721335588</v>
      </c>
      <c r="I169" s="32">
        <f t="shared" si="53"/>
        <v>12.173406931764475</v>
      </c>
      <c r="J169" s="31">
        <v>3426.5275823395946</v>
      </c>
      <c r="K169" s="31">
        <v>411.1833098807513</v>
      </c>
      <c r="L169" s="32">
        <f t="shared" si="46"/>
        <v>12</v>
      </c>
      <c r="M169" s="31">
        <v>627.11096015405</v>
      </c>
      <c r="N169" s="32">
        <f t="shared" si="50"/>
        <v>18.301646348513138</v>
      </c>
      <c r="O169" s="32">
        <f t="shared" si="52"/>
        <v>215.92765027329864</v>
      </c>
      <c r="P169" s="33">
        <f t="shared" si="52"/>
        <v>6.301646348513138</v>
      </c>
      <c r="Q169" s="37"/>
      <c r="R169" s="37"/>
      <c r="S169" s="37"/>
      <c r="T169" s="37"/>
    </row>
    <row r="170" spans="1:20" ht="15.75" hidden="1">
      <c r="A170" s="34"/>
      <c r="B170" s="35" t="s">
        <v>29</v>
      </c>
      <c r="C170" s="30">
        <v>33084.48226805524</v>
      </c>
      <c r="D170" s="31">
        <v>3970.1378721666283</v>
      </c>
      <c r="E170" s="32">
        <f t="shared" si="47"/>
        <v>12</v>
      </c>
      <c r="F170" s="31">
        <v>6320.165841169999</v>
      </c>
      <c r="G170" s="32">
        <f t="shared" si="48"/>
        <v>19.103112419783706</v>
      </c>
      <c r="H170" s="31">
        <f t="shared" si="53"/>
        <v>2350.027969003371</v>
      </c>
      <c r="I170" s="32">
        <f t="shared" si="53"/>
        <v>7.103112419783706</v>
      </c>
      <c r="J170" s="31">
        <v>3502.046184505884</v>
      </c>
      <c r="K170" s="31">
        <v>420.24554214070605</v>
      </c>
      <c r="L170" s="32">
        <f t="shared" si="46"/>
        <v>12</v>
      </c>
      <c r="M170" s="31">
        <v>676.406351607475</v>
      </c>
      <c r="N170" s="32">
        <f t="shared" si="50"/>
        <v>19.31460397638678</v>
      </c>
      <c r="O170" s="32">
        <f t="shared" si="52"/>
        <v>256.16080946676897</v>
      </c>
      <c r="P170" s="33">
        <f t="shared" si="52"/>
        <v>7.314603976386781</v>
      </c>
      <c r="S170" s="37"/>
      <c r="T170" s="37"/>
    </row>
    <row r="171" spans="1:20" ht="15.75" hidden="1">
      <c r="A171" s="34"/>
      <c r="B171" s="35" t="s">
        <v>30</v>
      </c>
      <c r="C171" s="30">
        <v>32483.25356653112</v>
      </c>
      <c r="D171" s="31">
        <v>3897.990427983734</v>
      </c>
      <c r="E171" s="32">
        <f t="shared" si="47"/>
        <v>12</v>
      </c>
      <c r="F171" s="31">
        <v>7137.50321198</v>
      </c>
      <c r="G171" s="32">
        <f t="shared" si="48"/>
        <v>21.97287041263032</v>
      </c>
      <c r="H171" s="31">
        <f t="shared" si="53"/>
        <v>3239.5127839962656</v>
      </c>
      <c r="I171" s="32">
        <f t="shared" si="53"/>
        <v>9.972870412630321</v>
      </c>
      <c r="J171" s="31">
        <v>3484.6207584218637</v>
      </c>
      <c r="K171" s="31">
        <v>418.15449101062364</v>
      </c>
      <c r="L171" s="32">
        <f t="shared" si="46"/>
        <v>12</v>
      </c>
      <c r="M171" s="31">
        <v>674.5352571152</v>
      </c>
      <c r="N171" s="32">
        <f t="shared" si="50"/>
        <v>19.35749408267566</v>
      </c>
      <c r="O171" s="32">
        <f t="shared" si="52"/>
        <v>256.38076610457637</v>
      </c>
      <c r="P171" s="33">
        <f t="shared" si="52"/>
        <v>7.357494082675661</v>
      </c>
      <c r="S171" s="37"/>
      <c r="T171" s="37"/>
    </row>
    <row r="172" spans="1:20" ht="15.75" hidden="1">
      <c r="A172" s="34"/>
      <c r="B172" s="35" t="s">
        <v>31</v>
      </c>
      <c r="C172" s="30">
        <v>33411.89920673632</v>
      </c>
      <c r="D172" s="31">
        <v>4009.4279048083586</v>
      </c>
      <c r="E172" s="32">
        <f t="shared" si="47"/>
        <v>12</v>
      </c>
      <c r="F172" s="31">
        <v>6915.9527924799995</v>
      </c>
      <c r="G172" s="32">
        <f t="shared" si="48"/>
        <v>20.69907115931214</v>
      </c>
      <c r="H172" s="31">
        <f t="shared" si="53"/>
        <v>2906.524887671641</v>
      </c>
      <c r="I172" s="32">
        <f t="shared" si="53"/>
        <v>8.69907115931214</v>
      </c>
      <c r="J172" s="31">
        <v>3497.9663050263553</v>
      </c>
      <c r="K172" s="31">
        <v>419.7559566031626</v>
      </c>
      <c r="L172" s="32">
        <f t="shared" si="46"/>
        <v>11.999999999999998</v>
      </c>
      <c r="M172" s="31">
        <v>730.887190262568</v>
      </c>
      <c r="N172" s="32">
        <f t="shared" si="50"/>
        <v>20.89463209557878</v>
      </c>
      <c r="O172" s="32">
        <f t="shared" si="52"/>
        <v>311.1312336594054</v>
      </c>
      <c r="P172" s="33">
        <f t="shared" si="52"/>
        <v>8.89463209557878</v>
      </c>
      <c r="S172" s="37"/>
      <c r="T172" s="37"/>
    </row>
    <row r="173" spans="1:21" ht="15.75" hidden="1">
      <c r="A173" s="34"/>
      <c r="B173" s="35" t="s">
        <v>32</v>
      </c>
      <c r="C173" s="30">
        <v>33915.23701563761</v>
      </c>
      <c r="D173" s="31">
        <v>4069.8284418765134</v>
      </c>
      <c r="E173" s="32">
        <f t="shared" si="47"/>
        <v>12</v>
      </c>
      <c r="F173" s="31">
        <v>7728.108583659999</v>
      </c>
      <c r="G173" s="32">
        <f t="shared" si="48"/>
        <v>22.78653862892578</v>
      </c>
      <c r="H173" s="31">
        <f t="shared" si="53"/>
        <v>3658.2801417834853</v>
      </c>
      <c r="I173" s="32">
        <f t="shared" si="53"/>
        <v>10.78653862892578</v>
      </c>
      <c r="J173" s="31">
        <v>3499.9282427588328</v>
      </c>
      <c r="K173" s="31">
        <v>419.9913891310599</v>
      </c>
      <c r="L173" s="32">
        <f t="shared" si="46"/>
        <v>12</v>
      </c>
      <c r="M173" s="31">
        <v>632.8055828746282</v>
      </c>
      <c r="N173" s="32">
        <f t="shared" si="50"/>
        <v>18.080530198979638</v>
      </c>
      <c r="O173" s="32">
        <f aca="true" t="shared" si="54" ref="O173:P188">+M173-K173</f>
        <v>212.81419374356824</v>
      </c>
      <c r="P173" s="33">
        <f t="shared" si="54"/>
        <v>6.080530198979638</v>
      </c>
      <c r="S173" s="37"/>
      <c r="T173" s="37"/>
      <c r="U173" s="38"/>
    </row>
    <row r="174" spans="1:21" ht="15.75" hidden="1">
      <c r="A174" s="34"/>
      <c r="B174" s="35" t="s">
        <v>33</v>
      </c>
      <c r="C174" s="30">
        <v>33029.92800333054</v>
      </c>
      <c r="D174" s="31">
        <v>3963.5913603996646</v>
      </c>
      <c r="E174" s="32">
        <f t="shared" si="47"/>
        <v>12</v>
      </c>
      <c r="F174" s="31">
        <v>6945.72185584</v>
      </c>
      <c r="G174" s="32">
        <f t="shared" si="48"/>
        <v>21.02857098307824</v>
      </c>
      <c r="H174" s="31">
        <f t="shared" si="53"/>
        <v>2982.1304954403354</v>
      </c>
      <c r="I174" s="32">
        <f t="shared" si="53"/>
        <v>9.02857098307824</v>
      </c>
      <c r="J174" s="31">
        <v>3576.196120168923</v>
      </c>
      <c r="K174" s="31">
        <v>429.1435344202707</v>
      </c>
      <c r="L174" s="32">
        <f t="shared" si="46"/>
        <v>12</v>
      </c>
      <c r="M174" s="31">
        <v>686.703814181072</v>
      </c>
      <c r="N174" s="32">
        <f t="shared" si="50"/>
        <v>19.202073686849012</v>
      </c>
      <c r="O174" s="32">
        <f t="shared" si="54"/>
        <v>257.5602797608012</v>
      </c>
      <c r="P174" s="33">
        <f t="shared" si="54"/>
        <v>7.202073686849012</v>
      </c>
      <c r="S174" s="37"/>
      <c r="T174" s="37"/>
      <c r="U174" s="38"/>
    </row>
    <row r="175" spans="1:21" ht="15.75" hidden="1">
      <c r="A175" s="34"/>
      <c r="B175" s="35" t="s">
        <v>34</v>
      </c>
      <c r="C175" s="30">
        <v>33287.748476342276</v>
      </c>
      <c r="D175" s="31">
        <v>3994.529817161073</v>
      </c>
      <c r="E175" s="32">
        <f t="shared" si="47"/>
        <v>12</v>
      </c>
      <c r="F175" s="31">
        <v>6268.1240112099995</v>
      </c>
      <c r="G175" s="32">
        <f t="shared" si="48"/>
        <v>18.830123087672266</v>
      </c>
      <c r="H175" s="31">
        <f t="shared" si="53"/>
        <v>2273.5941940489265</v>
      </c>
      <c r="I175" s="32">
        <f t="shared" si="53"/>
        <v>6.830123087672266</v>
      </c>
      <c r="J175" s="31">
        <v>3559.9998877772614</v>
      </c>
      <c r="K175" s="31">
        <v>427.19998653327133</v>
      </c>
      <c r="L175" s="32">
        <f t="shared" si="46"/>
        <v>12</v>
      </c>
      <c r="M175" s="31">
        <v>672.050189592816</v>
      </c>
      <c r="N175" s="32">
        <f t="shared" si="50"/>
        <v>18.877814909494855</v>
      </c>
      <c r="O175" s="32">
        <f t="shared" si="54"/>
        <v>244.85020305954464</v>
      </c>
      <c r="P175" s="33">
        <f t="shared" si="54"/>
        <v>6.877814909494855</v>
      </c>
      <c r="S175" s="37"/>
      <c r="T175" s="37"/>
      <c r="U175" s="38"/>
    </row>
    <row r="176" spans="1:21" ht="15.75" hidden="1">
      <c r="A176" s="34"/>
      <c r="B176" s="35" t="s">
        <v>35</v>
      </c>
      <c r="C176" s="30">
        <v>32912.806169755</v>
      </c>
      <c r="D176" s="31">
        <v>3949.5367403706</v>
      </c>
      <c r="E176" s="32">
        <f t="shared" si="47"/>
        <v>12</v>
      </c>
      <c r="F176" s="31">
        <v>6701.11230454</v>
      </c>
      <c r="G176" s="32">
        <f t="shared" si="48"/>
        <v>20.360197395437954</v>
      </c>
      <c r="H176" s="31">
        <f t="shared" si="53"/>
        <v>2751.5755641694</v>
      </c>
      <c r="I176" s="32">
        <f t="shared" si="53"/>
        <v>8.360197395437954</v>
      </c>
      <c r="J176" s="31">
        <v>3611.8651181742043</v>
      </c>
      <c r="K176" s="31">
        <v>433.4238141809045</v>
      </c>
      <c r="L176" s="32">
        <f t="shared" si="46"/>
        <v>12</v>
      </c>
      <c r="M176" s="31">
        <v>625.388368759856</v>
      </c>
      <c r="N176" s="32">
        <f t="shared" si="50"/>
        <v>17.314831764149304</v>
      </c>
      <c r="O176" s="32">
        <f t="shared" si="54"/>
        <v>191.9645545789515</v>
      </c>
      <c r="P176" s="33">
        <f t="shared" si="54"/>
        <v>5.314831764149304</v>
      </c>
      <c r="S176" s="37"/>
      <c r="T176" s="37"/>
      <c r="U176" s="38"/>
    </row>
    <row r="177" spans="1:21" ht="15.75" hidden="1">
      <c r="A177" s="34"/>
      <c r="B177" s="35" t="s">
        <v>36</v>
      </c>
      <c r="C177" s="30">
        <v>32596.07996571714</v>
      </c>
      <c r="D177" s="31">
        <v>3911.529595886057</v>
      </c>
      <c r="E177" s="32">
        <f t="shared" si="47"/>
        <v>12</v>
      </c>
      <c r="F177" s="31">
        <v>7147.419254809999</v>
      </c>
      <c r="G177" s="32">
        <f t="shared" si="48"/>
        <v>21.92723561338444</v>
      </c>
      <c r="H177" s="31">
        <f t="shared" si="53"/>
        <v>3235.889658923942</v>
      </c>
      <c r="I177" s="32">
        <f t="shared" si="53"/>
        <v>9.92723561338444</v>
      </c>
      <c r="J177" s="31">
        <v>3626.9039094645614</v>
      </c>
      <c r="K177" s="31">
        <v>435.22846913574733</v>
      </c>
      <c r="L177" s="32">
        <f t="shared" si="46"/>
        <v>12</v>
      </c>
      <c r="M177" s="31">
        <v>666.564232995216</v>
      </c>
      <c r="N177" s="32">
        <f t="shared" si="50"/>
        <v>18.378326242826233</v>
      </c>
      <c r="O177" s="32">
        <f t="shared" si="54"/>
        <v>231.33576385946867</v>
      </c>
      <c r="P177" s="33">
        <f t="shared" si="54"/>
        <v>6.378326242826233</v>
      </c>
      <c r="S177" s="37"/>
      <c r="T177" s="37"/>
      <c r="U177" s="38"/>
    </row>
    <row r="178" spans="1:21" ht="15.75" hidden="1">
      <c r="A178" s="34"/>
      <c r="B178" s="35" t="s">
        <v>37</v>
      </c>
      <c r="C178" s="30">
        <v>33575.93556596714</v>
      </c>
      <c r="D178" s="31">
        <v>4029.1122679160567</v>
      </c>
      <c r="E178" s="32">
        <f t="shared" si="47"/>
        <v>12</v>
      </c>
      <c r="F178" s="31">
        <v>7606.010425</v>
      </c>
      <c r="G178" s="32">
        <f t="shared" si="48"/>
        <v>22.653160058805682</v>
      </c>
      <c r="H178" s="31">
        <f t="shared" si="53"/>
        <v>3576.8981570839437</v>
      </c>
      <c r="I178" s="32">
        <f t="shared" si="53"/>
        <v>10.653160058805682</v>
      </c>
      <c r="J178" s="31">
        <v>3613.3652094407657</v>
      </c>
      <c r="K178" s="31">
        <v>433.60382513289187</v>
      </c>
      <c r="L178" s="32">
        <f t="shared" si="46"/>
        <v>12</v>
      </c>
      <c r="M178" s="31">
        <v>624.273678015616</v>
      </c>
      <c r="N178" s="32">
        <f t="shared" si="50"/>
        <v>17.276794396109043</v>
      </c>
      <c r="O178" s="32">
        <f t="shared" si="54"/>
        <v>190.66985288272417</v>
      </c>
      <c r="P178" s="33">
        <f t="shared" si="54"/>
        <v>5.276794396109043</v>
      </c>
      <c r="S178" s="37"/>
      <c r="T178" s="37"/>
      <c r="U178" s="38"/>
    </row>
    <row r="179" spans="1:21" ht="15.75">
      <c r="A179" s="34"/>
      <c r="B179" s="35" t="s">
        <v>26</v>
      </c>
      <c r="C179" s="30">
        <v>34604.23570710916</v>
      </c>
      <c r="D179" s="31">
        <v>4152.508284853099</v>
      </c>
      <c r="E179" s="32">
        <f t="shared" si="47"/>
        <v>12</v>
      </c>
      <c r="F179" s="31">
        <v>10885.075191310001</v>
      </c>
      <c r="G179" s="32">
        <f t="shared" si="48"/>
        <v>31.45590407903085</v>
      </c>
      <c r="H179" s="31">
        <f t="shared" si="53"/>
        <v>6732.566906456902</v>
      </c>
      <c r="I179" s="32">
        <f t="shared" si="53"/>
        <v>19.45590407903085</v>
      </c>
      <c r="J179" s="31">
        <v>3559.71783408364</v>
      </c>
      <c r="K179" s="31">
        <v>427.1661400900368</v>
      </c>
      <c r="L179" s="32">
        <f t="shared" si="46"/>
        <v>12</v>
      </c>
      <c r="M179" s="31">
        <v>660.239957073472</v>
      </c>
      <c r="N179" s="32">
        <f t="shared" si="50"/>
        <v>18.547536289303512</v>
      </c>
      <c r="O179" s="32">
        <f t="shared" si="54"/>
        <v>233.07381698343528</v>
      </c>
      <c r="P179" s="33">
        <f t="shared" si="54"/>
        <v>6.547536289303512</v>
      </c>
      <c r="S179" s="37"/>
      <c r="T179" s="37"/>
      <c r="U179" s="38"/>
    </row>
    <row r="180" spans="1:21" ht="15.75" hidden="1">
      <c r="A180" s="34">
        <v>2016</v>
      </c>
      <c r="B180" s="35" t="s">
        <v>27</v>
      </c>
      <c r="C180" s="30">
        <v>36805.40067291498</v>
      </c>
      <c r="D180" s="31">
        <v>4416.648080749797</v>
      </c>
      <c r="E180" s="32">
        <f t="shared" si="47"/>
        <v>12.000000000000002</v>
      </c>
      <c r="F180" s="31">
        <v>10885.075191310001</v>
      </c>
      <c r="G180" s="32">
        <f t="shared" si="48"/>
        <v>29.574668370124023</v>
      </c>
      <c r="H180" s="31">
        <f t="shared" si="53"/>
        <v>6468.427110560204</v>
      </c>
      <c r="I180" s="32">
        <f t="shared" si="53"/>
        <v>17.574668370124023</v>
      </c>
      <c r="J180" s="31">
        <v>3604.534964927928</v>
      </c>
      <c r="K180" s="31">
        <v>432.54419579135134</v>
      </c>
      <c r="L180" s="32">
        <f t="shared" si="46"/>
        <v>12</v>
      </c>
      <c r="M180" s="31">
        <v>651.495077103166</v>
      </c>
      <c r="N180" s="32">
        <f t="shared" si="50"/>
        <v>18.07431703235517</v>
      </c>
      <c r="O180" s="32">
        <f t="shared" si="54"/>
        <v>218.9508813118146</v>
      </c>
      <c r="P180" s="33">
        <f t="shared" si="54"/>
        <v>6.074317032355172</v>
      </c>
      <c r="S180" s="37"/>
      <c r="T180" s="37"/>
      <c r="U180" s="38"/>
    </row>
    <row r="181" spans="1:21" ht="15.75" hidden="1">
      <c r="A181" s="34"/>
      <c r="B181" s="35" t="s">
        <v>28</v>
      </c>
      <c r="C181" s="30">
        <v>37404.82916998583</v>
      </c>
      <c r="D181" s="31">
        <v>4488.579500398299</v>
      </c>
      <c r="E181" s="32">
        <f t="shared" si="47"/>
        <v>12</v>
      </c>
      <c r="F181" s="31">
        <v>9921.52945175</v>
      </c>
      <c r="G181" s="32">
        <f t="shared" si="48"/>
        <v>26.52472868319147</v>
      </c>
      <c r="H181" s="31">
        <f t="shared" si="53"/>
        <v>5432.949951351701</v>
      </c>
      <c r="I181" s="32">
        <f t="shared" si="53"/>
        <v>14.52472868319147</v>
      </c>
      <c r="J181" s="31">
        <v>3666.7881202480207</v>
      </c>
      <c r="K181" s="31">
        <v>440.0145744297625</v>
      </c>
      <c r="L181" s="32">
        <f t="shared" si="46"/>
        <v>12</v>
      </c>
      <c r="M181" s="31">
        <v>692.704431611431</v>
      </c>
      <c r="N181" s="32">
        <f t="shared" si="50"/>
        <v>18.891313293678298</v>
      </c>
      <c r="O181" s="32">
        <f t="shared" si="54"/>
        <v>252.68985718166851</v>
      </c>
      <c r="P181" s="33">
        <f t="shared" si="54"/>
        <v>6.891313293678298</v>
      </c>
      <c r="S181" s="37"/>
      <c r="T181" s="37"/>
      <c r="U181" s="38"/>
    </row>
    <row r="182" spans="1:21" ht="15.75" hidden="1">
      <c r="A182" s="34"/>
      <c r="B182" s="35" t="s">
        <v>29</v>
      </c>
      <c r="C182" s="30">
        <v>37005.62123206864</v>
      </c>
      <c r="D182" s="31">
        <v>4440.674547848236</v>
      </c>
      <c r="E182" s="32">
        <f t="shared" si="47"/>
        <v>11.999999999999998</v>
      </c>
      <c r="F182" s="31">
        <v>7040.05551085</v>
      </c>
      <c r="G182" s="32">
        <f t="shared" si="48"/>
        <v>19.02428678794661</v>
      </c>
      <c r="H182" s="31">
        <f t="shared" si="53"/>
        <v>2599.380963001764</v>
      </c>
      <c r="I182" s="32">
        <f t="shared" si="53"/>
        <v>7.024286787946613</v>
      </c>
      <c r="J182" s="31">
        <v>3733.550912510672</v>
      </c>
      <c r="K182" s="31">
        <v>448.0261095012806</v>
      </c>
      <c r="L182" s="32">
        <f t="shared" si="46"/>
        <v>12</v>
      </c>
      <c r="M182" s="31">
        <v>795.839125593808</v>
      </c>
      <c r="N182" s="32">
        <f t="shared" si="50"/>
        <v>21.315877143312782</v>
      </c>
      <c r="O182" s="32">
        <f t="shared" si="54"/>
        <v>347.81301609252745</v>
      </c>
      <c r="P182" s="33">
        <f t="shared" si="54"/>
        <v>9.315877143312782</v>
      </c>
      <c r="S182" s="37"/>
      <c r="T182" s="37"/>
      <c r="U182" s="38"/>
    </row>
    <row r="183" spans="1:21" ht="15.75" hidden="1">
      <c r="A183" s="34"/>
      <c r="B183" s="35" t="s">
        <v>30</v>
      </c>
      <c r="C183" s="30">
        <v>36069.97304226255</v>
      </c>
      <c r="D183" s="31">
        <v>4328.396765071506</v>
      </c>
      <c r="E183" s="32">
        <f t="shared" si="47"/>
        <v>12</v>
      </c>
      <c r="F183" s="31">
        <v>8557.1541608</v>
      </c>
      <c r="G183" s="32">
        <f t="shared" si="48"/>
        <v>23.72376089877787</v>
      </c>
      <c r="H183" s="31">
        <f t="shared" si="53"/>
        <v>4228.757395728495</v>
      </c>
      <c r="I183" s="32">
        <f t="shared" si="53"/>
        <v>11.723760898777869</v>
      </c>
      <c r="J183" s="31">
        <v>3743.421116102211</v>
      </c>
      <c r="K183" s="31">
        <v>449.21053393226526</v>
      </c>
      <c r="L183" s="32">
        <f t="shared" si="46"/>
        <v>12</v>
      </c>
      <c r="M183" s="31">
        <v>767.7173713165421</v>
      </c>
      <c r="N183" s="32">
        <f t="shared" si="50"/>
        <v>20.508442611872585</v>
      </c>
      <c r="O183" s="32">
        <f t="shared" si="54"/>
        <v>318.5068373842768</v>
      </c>
      <c r="P183" s="33">
        <f t="shared" si="54"/>
        <v>8.508442611872585</v>
      </c>
      <c r="S183" s="37"/>
      <c r="T183" s="37"/>
      <c r="U183" s="38"/>
    </row>
    <row r="184" spans="1:21" ht="15.75" hidden="1">
      <c r="A184" s="34"/>
      <c r="B184" s="35" t="s">
        <v>31</v>
      </c>
      <c r="C184" s="30">
        <v>35437.06939001142</v>
      </c>
      <c r="D184" s="31">
        <v>4252.44832680137</v>
      </c>
      <c r="E184" s="32">
        <f t="shared" si="47"/>
        <v>12</v>
      </c>
      <c r="F184" s="31">
        <v>7180.23235851</v>
      </c>
      <c r="G184" s="32">
        <f t="shared" si="48"/>
        <v>20.261924820831485</v>
      </c>
      <c r="H184" s="31">
        <f t="shared" si="53"/>
        <v>2927.78403170863</v>
      </c>
      <c r="I184" s="32">
        <f t="shared" si="53"/>
        <v>8.261924820831485</v>
      </c>
      <c r="J184" s="31">
        <v>3720.213473438967</v>
      </c>
      <c r="K184" s="31">
        <v>446.425616812676</v>
      </c>
      <c r="L184" s="32">
        <f t="shared" si="46"/>
        <v>12</v>
      </c>
      <c r="M184" s="31">
        <v>725.868057416353</v>
      </c>
      <c r="N184" s="32">
        <f t="shared" si="50"/>
        <v>19.511462516836712</v>
      </c>
      <c r="O184" s="32">
        <f t="shared" si="54"/>
        <v>279.442440603677</v>
      </c>
      <c r="P184" s="33">
        <f t="shared" si="54"/>
        <v>7.511462516836712</v>
      </c>
      <c r="S184" s="37"/>
      <c r="T184" s="37"/>
      <c r="U184" s="38"/>
    </row>
    <row r="185" spans="1:21" ht="15.75" hidden="1">
      <c r="A185" s="34"/>
      <c r="B185" s="35" t="s">
        <v>32</v>
      </c>
      <c r="C185" s="30">
        <v>35894.89770494478</v>
      </c>
      <c r="D185" s="31">
        <v>4307.387724593374</v>
      </c>
      <c r="E185" s="32">
        <f t="shared" si="47"/>
        <v>12.000000000000002</v>
      </c>
      <c r="F185" s="31">
        <v>9537.0966248</v>
      </c>
      <c r="G185" s="32">
        <f t="shared" si="48"/>
        <v>26.569504956372107</v>
      </c>
      <c r="H185" s="31">
        <f t="shared" si="53"/>
        <v>5229.708900206627</v>
      </c>
      <c r="I185" s="32">
        <f t="shared" si="53"/>
        <v>14.569504956372105</v>
      </c>
      <c r="J185" s="31">
        <v>3745.924449750686</v>
      </c>
      <c r="K185" s="31">
        <v>449.5109339700823</v>
      </c>
      <c r="L185" s="32">
        <f t="shared" si="46"/>
        <v>12</v>
      </c>
      <c r="M185" s="31">
        <v>644.9125570412571</v>
      </c>
      <c r="N185" s="32">
        <f t="shared" si="50"/>
        <v>17.21637917935531</v>
      </c>
      <c r="O185" s="32">
        <f t="shared" si="54"/>
        <v>195.40162307117475</v>
      </c>
      <c r="P185" s="33">
        <f t="shared" si="54"/>
        <v>5.216379179355311</v>
      </c>
      <c r="S185" s="37"/>
      <c r="T185" s="37"/>
      <c r="U185" s="38"/>
    </row>
    <row r="186" spans="1:21" ht="15.75" hidden="1">
      <c r="A186" s="34"/>
      <c r="B186" s="35" t="s">
        <v>33</v>
      </c>
      <c r="C186" s="30">
        <v>36822.3</v>
      </c>
      <c r="D186" s="31">
        <v>4418.7</v>
      </c>
      <c r="E186" s="32">
        <f t="shared" si="47"/>
        <v>12.000065177894916</v>
      </c>
      <c r="F186" s="31">
        <v>10462.2</v>
      </c>
      <c r="G186" s="32">
        <f t="shared" si="48"/>
        <v>28.412673841666596</v>
      </c>
      <c r="H186" s="31">
        <f aca="true" t="shared" si="55" ref="H186:I196">+F186-D186</f>
        <v>6043.500000000001</v>
      </c>
      <c r="I186" s="32">
        <f t="shared" si="55"/>
        <v>16.412608663771678</v>
      </c>
      <c r="J186" s="31">
        <v>3751.6</v>
      </c>
      <c r="K186" s="31">
        <v>450.2</v>
      </c>
      <c r="L186" s="32">
        <f t="shared" si="46"/>
        <v>12.00021324234993</v>
      </c>
      <c r="M186" s="31">
        <v>675.9</v>
      </c>
      <c r="N186" s="32">
        <f t="shared" si="50"/>
        <v>18.0163130397697</v>
      </c>
      <c r="O186" s="32">
        <f t="shared" si="54"/>
        <v>225.7</v>
      </c>
      <c r="P186" s="33">
        <f t="shared" si="54"/>
        <v>6.016099797419768</v>
      </c>
      <c r="S186" s="37"/>
      <c r="T186" s="37"/>
      <c r="U186" s="38"/>
    </row>
    <row r="187" spans="1:21" ht="15.75" hidden="1">
      <c r="A187" s="34"/>
      <c r="B187" s="35" t="s">
        <v>34</v>
      </c>
      <c r="C187" s="30">
        <v>37071.34912066377</v>
      </c>
      <c r="D187" s="31">
        <v>4448.561894479652</v>
      </c>
      <c r="E187" s="32">
        <f t="shared" si="47"/>
        <v>12</v>
      </c>
      <c r="F187" s="31">
        <v>9510.19573483</v>
      </c>
      <c r="G187" s="32">
        <f t="shared" si="48"/>
        <v>25.653762165156717</v>
      </c>
      <c r="H187" s="31">
        <f t="shared" si="55"/>
        <v>5061.633840350348</v>
      </c>
      <c r="I187" s="32">
        <f t="shared" si="55"/>
        <v>13.653762165156717</v>
      </c>
      <c r="J187" s="31">
        <v>3798.8500730446563</v>
      </c>
      <c r="K187" s="31">
        <v>455.8620087653587</v>
      </c>
      <c r="L187" s="32">
        <f t="shared" si="46"/>
        <v>12</v>
      </c>
      <c r="M187" s="31">
        <v>703.5160968862</v>
      </c>
      <c r="N187" s="32">
        <f t="shared" si="50"/>
        <v>18.519185631412782</v>
      </c>
      <c r="O187" s="32">
        <f t="shared" si="54"/>
        <v>247.65408812084127</v>
      </c>
      <c r="P187" s="33">
        <f t="shared" si="54"/>
        <v>6.519185631412782</v>
      </c>
      <c r="S187" s="39"/>
      <c r="T187" s="39"/>
      <c r="U187" s="38"/>
    </row>
    <row r="188" spans="1:21" ht="15.75" hidden="1">
      <c r="A188" s="34"/>
      <c r="B188" s="35" t="s">
        <v>35</v>
      </c>
      <c r="C188" s="30">
        <v>36088.5080825533</v>
      </c>
      <c r="D188" s="31">
        <v>4330.620969906396</v>
      </c>
      <c r="E188" s="32">
        <f t="shared" si="47"/>
        <v>12</v>
      </c>
      <c r="F188" s="31">
        <v>8401.524445340001</v>
      </c>
      <c r="G188" s="32">
        <f t="shared" si="48"/>
        <v>23.2803318611047</v>
      </c>
      <c r="H188" s="31">
        <f t="shared" si="55"/>
        <v>4070.9034754336053</v>
      </c>
      <c r="I188" s="32">
        <f t="shared" si="55"/>
        <v>11.280331861104699</v>
      </c>
      <c r="J188" s="31">
        <v>3821.3833373915418</v>
      </c>
      <c r="K188" s="31">
        <v>458.566000486985</v>
      </c>
      <c r="L188" s="32">
        <f t="shared" si="46"/>
        <v>12</v>
      </c>
      <c r="M188" s="31">
        <v>744.5929930639559</v>
      </c>
      <c r="N188" s="32">
        <f t="shared" si="50"/>
        <v>19.48490709576945</v>
      </c>
      <c r="O188" s="32">
        <f t="shared" si="54"/>
        <v>286.0269925769709</v>
      </c>
      <c r="P188" s="33">
        <f t="shared" si="54"/>
        <v>7.484907095769451</v>
      </c>
      <c r="S188" s="39"/>
      <c r="T188" s="39"/>
      <c r="U188" s="38"/>
    </row>
    <row r="189" spans="1:21" ht="15.75" hidden="1">
      <c r="A189" s="34"/>
      <c r="B189" s="35" t="s">
        <v>36</v>
      </c>
      <c r="C189" s="30">
        <v>36872.87438053283</v>
      </c>
      <c r="D189" s="31">
        <v>4424.744925663939</v>
      </c>
      <c r="E189" s="32">
        <f t="shared" si="47"/>
        <v>12</v>
      </c>
      <c r="F189" s="31">
        <v>8653.11929875</v>
      </c>
      <c r="G189" s="32">
        <f t="shared" si="48"/>
        <v>23.46743898902128</v>
      </c>
      <c r="H189" s="31">
        <f t="shared" si="55"/>
        <v>4228.374373086061</v>
      </c>
      <c r="I189" s="32">
        <f t="shared" si="55"/>
        <v>11.467438989021279</v>
      </c>
      <c r="J189" s="31">
        <v>3810.3627398001427</v>
      </c>
      <c r="K189" s="31">
        <v>457.2435287760171</v>
      </c>
      <c r="L189" s="32">
        <f t="shared" si="46"/>
        <v>12</v>
      </c>
      <c r="M189" s="31">
        <v>674.032612273369</v>
      </c>
      <c r="N189" s="32">
        <f t="shared" si="50"/>
        <v>17.689460513376808</v>
      </c>
      <c r="O189" s="32">
        <f aca="true" t="shared" si="56" ref="O189:P196">+M189-K189</f>
        <v>216.78908349735184</v>
      </c>
      <c r="P189" s="33">
        <f t="shared" si="56"/>
        <v>5.689460513376808</v>
      </c>
      <c r="S189" s="39"/>
      <c r="T189" s="39"/>
      <c r="U189" s="38"/>
    </row>
    <row r="190" spans="1:21" ht="15.75" hidden="1">
      <c r="A190" s="34"/>
      <c r="B190" s="35" t="s">
        <v>37</v>
      </c>
      <c r="C190" s="30">
        <v>37053.02709827786</v>
      </c>
      <c r="D190" s="31">
        <v>4446.363251793343</v>
      </c>
      <c r="E190" s="32">
        <f>+D190/C190*100</f>
        <v>12</v>
      </c>
      <c r="F190" s="31">
        <v>8098.03596913</v>
      </c>
      <c r="G190" s="32">
        <f t="shared" si="48"/>
        <v>21.855261508462227</v>
      </c>
      <c r="H190" s="31">
        <f t="shared" si="55"/>
        <v>3651.672717336657</v>
      </c>
      <c r="I190" s="32">
        <f t="shared" si="55"/>
        <v>9.855261508462227</v>
      </c>
      <c r="J190" s="31">
        <v>3798.525680449612</v>
      </c>
      <c r="K190" s="31">
        <v>455.8230816539534</v>
      </c>
      <c r="L190" s="32">
        <f t="shared" si="46"/>
        <v>12</v>
      </c>
      <c r="M190" s="31">
        <v>646.628502829752</v>
      </c>
      <c r="N190" s="32">
        <f t="shared" si="50"/>
        <v>17.02314416769229</v>
      </c>
      <c r="O190" s="32">
        <f t="shared" si="56"/>
        <v>190.80542117579864</v>
      </c>
      <c r="P190" s="33">
        <f t="shared" si="56"/>
        <v>5.0231441676922906</v>
      </c>
      <c r="S190" s="39"/>
      <c r="T190" s="39"/>
      <c r="U190" s="38"/>
    </row>
    <row r="191" spans="1:21" ht="15.75">
      <c r="A191" s="34"/>
      <c r="B191" s="35" t="s">
        <v>26</v>
      </c>
      <c r="C191" s="30">
        <v>35996.72118762682</v>
      </c>
      <c r="D191" s="31">
        <v>4319.606542515218</v>
      </c>
      <c r="E191" s="32">
        <f t="shared" si="47"/>
        <v>12</v>
      </c>
      <c r="F191" s="31">
        <v>8341.32950096</v>
      </c>
      <c r="G191" s="32">
        <f t="shared" si="48"/>
        <v>23.17247022994742</v>
      </c>
      <c r="H191" s="31">
        <f t="shared" si="55"/>
        <v>4021.7229584447823</v>
      </c>
      <c r="I191" s="32">
        <f t="shared" si="55"/>
        <v>11.172470229947422</v>
      </c>
      <c r="J191" s="31">
        <v>3769.553741530547</v>
      </c>
      <c r="K191" s="31">
        <v>452.34644898366565</v>
      </c>
      <c r="L191" s="32">
        <f t="shared" si="46"/>
        <v>12</v>
      </c>
      <c r="M191" s="31">
        <v>730.080273738076</v>
      </c>
      <c r="N191" s="32">
        <f t="shared" si="50"/>
        <v>19.367817089182616</v>
      </c>
      <c r="O191" s="32">
        <f t="shared" si="56"/>
        <v>277.73382475441036</v>
      </c>
      <c r="P191" s="33">
        <f t="shared" si="56"/>
        <v>7.367817089182616</v>
      </c>
      <c r="S191" s="39"/>
      <c r="T191" s="39"/>
      <c r="U191" s="38"/>
    </row>
    <row r="192" spans="1:21" ht="15.75" hidden="1">
      <c r="A192" s="40">
        <v>2017</v>
      </c>
      <c r="B192" s="35" t="s">
        <v>27</v>
      </c>
      <c r="C192" s="30">
        <v>35945.78022527785</v>
      </c>
      <c r="D192" s="31">
        <v>4313.493627033342</v>
      </c>
      <c r="E192" s="32">
        <f t="shared" si="47"/>
        <v>12</v>
      </c>
      <c r="F192" s="31">
        <v>8189.32154982</v>
      </c>
      <c r="G192" s="32">
        <f t="shared" si="48"/>
        <v>22.782428141763052</v>
      </c>
      <c r="H192" s="31">
        <f t="shared" si="55"/>
        <v>3875.827922786658</v>
      </c>
      <c r="I192" s="32">
        <f t="shared" si="55"/>
        <v>10.782428141763052</v>
      </c>
      <c r="J192" s="31">
        <v>3852.4761195689784</v>
      </c>
      <c r="K192" s="31">
        <v>462.2971343482774</v>
      </c>
      <c r="L192" s="32">
        <f t="shared" si="46"/>
        <v>12</v>
      </c>
      <c r="M192" s="31">
        <v>728.3569698098521</v>
      </c>
      <c r="N192" s="32">
        <f t="shared" si="50"/>
        <v>18.9062033664557</v>
      </c>
      <c r="O192" s="32">
        <f t="shared" si="56"/>
        <v>266.0598354615747</v>
      </c>
      <c r="P192" s="33">
        <f t="shared" si="56"/>
        <v>6.906203366455699</v>
      </c>
      <c r="S192" s="39"/>
      <c r="T192" s="39"/>
      <c r="U192" s="38"/>
    </row>
    <row r="193" spans="1:21" ht="15.75" hidden="1">
      <c r="A193" s="40"/>
      <c r="B193" s="35" t="s">
        <v>28</v>
      </c>
      <c r="C193" s="30">
        <v>38463.09608003626</v>
      </c>
      <c r="D193" s="31">
        <v>4615.571529604351</v>
      </c>
      <c r="E193" s="32">
        <f t="shared" si="47"/>
        <v>12</v>
      </c>
      <c r="F193" s="31">
        <v>8821.418543700001</v>
      </c>
      <c r="G193" s="32">
        <f t="shared" si="48"/>
        <v>22.934759399877425</v>
      </c>
      <c r="H193" s="31">
        <f t="shared" si="55"/>
        <v>4205.847014095651</v>
      </c>
      <c r="I193" s="32">
        <f t="shared" si="55"/>
        <v>10.934759399877425</v>
      </c>
      <c r="J193" s="31">
        <v>3886.7350062798564</v>
      </c>
      <c r="K193" s="31">
        <v>466.4082007535828</v>
      </c>
      <c r="L193" s="32">
        <f t="shared" si="46"/>
        <v>12</v>
      </c>
      <c r="M193" s="31">
        <v>711.2284318010181</v>
      </c>
      <c r="N193" s="32">
        <f t="shared" si="50"/>
        <v>18.29886603156314</v>
      </c>
      <c r="O193" s="32">
        <f t="shared" si="56"/>
        <v>244.82023104743536</v>
      </c>
      <c r="P193" s="33">
        <f t="shared" si="56"/>
        <v>6.29886603156314</v>
      </c>
      <c r="S193" s="37"/>
      <c r="T193" s="37"/>
      <c r="U193" s="38"/>
    </row>
    <row r="194" spans="1:21" ht="15.75" hidden="1">
      <c r="A194" s="40"/>
      <c r="B194" s="35" t="s">
        <v>29</v>
      </c>
      <c r="C194" s="30">
        <v>39115.99466376643</v>
      </c>
      <c r="D194" s="31">
        <v>4693.919359651972</v>
      </c>
      <c r="E194" s="32">
        <f t="shared" si="47"/>
        <v>12</v>
      </c>
      <c r="F194" s="31">
        <v>8508.65219476</v>
      </c>
      <c r="G194" s="32">
        <f t="shared" si="48"/>
        <v>21.75236055710391</v>
      </c>
      <c r="H194" s="31">
        <f t="shared" si="55"/>
        <v>3814.7328351080278</v>
      </c>
      <c r="I194" s="32">
        <f t="shared" si="55"/>
        <v>9.75236055710391</v>
      </c>
      <c r="J194" s="31">
        <v>3895.615103491631</v>
      </c>
      <c r="K194" s="31">
        <v>467.4738124189957</v>
      </c>
      <c r="L194" s="32">
        <f t="shared" si="46"/>
        <v>12</v>
      </c>
      <c r="M194" s="31">
        <v>732.532689076648</v>
      </c>
      <c r="N194" s="32">
        <f t="shared" si="50"/>
        <v>18.804031446024545</v>
      </c>
      <c r="O194" s="32">
        <f t="shared" si="56"/>
        <v>265.0588766576523</v>
      </c>
      <c r="P194" s="33">
        <f t="shared" si="56"/>
        <v>6.8040314460245455</v>
      </c>
      <c r="S194" s="37"/>
      <c r="T194" s="37"/>
      <c r="U194" s="38"/>
    </row>
    <row r="195" spans="1:21" ht="15.75" hidden="1">
      <c r="A195" s="40"/>
      <c r="B195" s="35" t="s">
        <v>30</v>
      </c>
      <c r="C195" s="30">
        <v>38602.93042124215</v>
      </c>
      <c r="D195" s="31">
        <v>4632.351650549058</v>
      </c>
      <c r="E195" s="32">
        <f t="shared" si="47"/>
        <v>12.000000000000002</v>
      </c>
      <c r="F195" s="31">
        <v>8882.13822434</v>
      </c>
      <c r="G195" s="32">
        <f t="shared" si="48"/>
        <v>23.008974001239036</v>
      </c>
      <c r="H195" s="31">
        <f t="shared" si="55"/>
        <v>4249.786573790942</v>
      </c>
      <c r="I195" s="32">
        <f t="shared" si="55"/>
        <v>11.008974001239034</v>
      </c>
      <c r="J195" s="31">
        <v>3902.652220402532</v>
      </c>
      <c r="K195" s="31">
        <v>468.3182664483038</v>
      </c>
      <c r="L195" s="32">
        <f t="shared" si="46"/>
        <v>12</v>
      </c>
      <c r="M195" s="31">
        <v>719.1517122573739</v>
      </c>
      <c r="N195" s="32">
        <f t="shared" si="50"/>
        <v>18.427255918366157</v>
      </c>
      <c r="O195" s="32">
        <f t="shared" si="56"/>
        <v>250.8334458090701</v>
      </c>
      <c r="P195" s="33">
        <f t="shared" si="56"/>
        <v>6.427255918366157</v>
      </c>
      <c r="S195" s="37"/>
      <c r="T195" s="37"/>
      <c r="U195" s="38"/>
    </row>
    <row r="196" spans="1:21" ht="15.75" hidden="1">
      <c r="A196" s="40"/>
      <c r="B196" s="35" t="s">
        <v>31</v>
      </c>
      <c r="C196" s="30">
        <v>38816.40217555285</v>
      </c>
      <c r="D196" s="31">
        <v>4657.968261066342</v>
      </c>
      <c r="E196" s="32">
        <f t="shared" si="47"/>
        <v>12</v>
      </c>
      <c r="F196" s="31">
        <v>7901.311134459999</v>
      </c>
      <c r="G196" s="32">
        <f t="shared" si="48"/>
        <v>20.355598900498727</v>
      </c>
      <c r="H196" s="31">
        <f t="shared" si="55"/>
        <v>3243.342873393657</v>
      </c>
      <c r="I196" s="32">
        <f t="shared" si="55"/>
        <v>8.355598900498727</v>
      </c>
      <c r="J196" s="31">
        <v>3917.3071166644954</v>
      </c>
      <c r="K196" s="31">
        <v>470.07685399973946</v>
      </c>
      <c r="L196" s="32">
        <f t="shared" si="46"/>
        <v>12</v>
      </c>
      <c r="M196" s="31">
        <v>688.5313643687841</v>
      </c>
      <c r="N196" s="32">
        <f t="shared" si="50"/>
        <v>17.57665007779768</v>
      </c>
      <c r="O196" s="32">
        <f t="shared" si="56"/>
        <v>218.45451036904467</v>
      </c>
      <c r="P196" s="33">
        <f t="shared" si="56"/>
        <v>5.57665007779768</v>
      </c>
      <c r="S196" s="37"/>
      <c r="T196" s="37"/>
      <c r="U196" s="38"/>
    </row>
    <row r="197" spans="1:21" ht="15.75" hidden="1">
      <c r="A197" s="40"/>
      <c r="B197" s="35" t="s">
        <v>32</v>
      </c>
      <c r="C197" s="30">
        <v>38453.628941748575</v>
      </c>
      <c r="D197" s="31">
        <v>4614.4354730098285</v>
      </c>
      <c r="E197" s="32">
        <f t="shared" si="47"/>
        <v>11.999999999999998</v>
      </c>
      <c r="F197" s="31">
        <v>7853.35703569</v>
      </c>
      <c r="G197" s="32">
        <f t="shared" si="48"/>
        <v>20.42292821722144</v>
      </c>
      <c r="H197" s="31">
        <f>+F197-D197</f>
        <v>3238.9215626801715</v>
      </c>
      <c r="I197" s="32">
        <f>+G197-E197</f>
        <v>8.422928217221441</v>
      </c>
      <c r="J197" s="31">
        <v>3952.6651501086417</v>
      </c>
      <c r="K197" s="31">
        <v>474.319818013037</v>
      </c>
      <c r="L197" s="32">
        <f t="shared" si="46"/>
        <v>12</v>
      </c>
      <c r="M197" s="31">
        <v>709.059842808728</v>
      </c>
      <c r="N197" s="32">
        <f t="shared" si="50"/>
        <v>17.93877841610841</v>
      </c>
      <c r="O197" s="32">
        <f>+M197-K197</f>
        <v>234.74002479569106</v>
      </c>
      <c r="P197" s="33">
        <f>+N197-L197</f>
        <v>5.938778416108409</v>
      </c>
      <c r="S197" s="37"/>
      <c r="T197" s="37"/>
      <c r="U197" s="38"/>
    </row>
    <row r="198" spans="1:21" ht="15.75" hidden="1">
      <c r="A198" s="40"/>
      <c r="B198" s="35" t="s">
        <v>33</v>
      </c>
      <c r="C198" s="30">
        <v>38466.623422242854</v>
      </c>
      <c r="D198" s="31">
        <v>4615.994810669143</v>
      </c>
      <c r="E198" s="32">
        <f t="shared" si="47"/>
        <v>12.000000000000002</v>
      </c>
      <c r="F198" s="31">
        <v>8868.39472267</v>
      </c>
      <c r="G198" s="32">
        <f t="shared" si="48"/>
        <v>23.05477823026692</v>
      </c>
      <c r="H198" s="31">
        <f>+F198-D198</f>
        <v>4252.3999120008575</v>
      </c>
      <c r="I198" s="32">
        <f>+G198-E198</f>
        <v>11.054778230266917</v>
      </c>
      <c r="J198" s="31">
        <v>3988.752643527435</v>
      </c>
      <c r="K198" s="31">
        <v>478.6503172232922</v>
      </c>
      <c r="L198" s="32">
        <f t="shared" si="46"/>
        <v>12</v>
      </c>
      <c r="M198" s="31">
        <v>723.718138997238</v>
      </c>
      <c r="N198" s="32">
        <f t="shared" si="50"/>
        <v>18.1439714034817</v>
      </c>
      <c r="O198" s="32">
        <f>+M198-K198</f>
        <v>245.06782177394587</v>
      </c>
      <c r="P198" s="33">
        <f>+N198-L198</f>
        <v>6.1439714034817</v>
      </c>
      <c r="S198" s="37"/>
      <c r="T198" s="37"/>
      <c r="U198" s="38"/>
    </row>
    <row r="199" spans="1:21" ht="15.75" hidden="1">
      <c r="A199" s="40"/>
      <c r="B199" s="35" t="s">
        <v>34</v>
      </c>
      <c r="C199" s="30">
        <v>39216.78564615357</v>
      </c>
      <c r="D199" s="31">
        <v>4706.014277538428</v>
      </c>
      <c r="E199" s="32">
        <f t="shared" si="47"/>
        <v>12</v>
      </c>
      <c r="F199" s="31">
        <v>8163.1105993599995</v>
      </c>
      <c r="G199" s="32">
        <f t="shared" si="48"/>
        <v>20.815348491368894</v>
      </c>
      <c r="H199" s="31">
        <f aca="true" t="shared" si="57" ref="H199:I214">+F199-D199</f>
        <v>3457.096321821571</v>
      </c>
      <c r="I199" s="32">
        <f t="shared" si="57"/>
        <v>8.815348491368894</v>
      </c>
      <c r="J199" s="31">
        <v>3968.699589300062</v>
      </c>
      <c r="K199" s="31">
        <v>476.2439507160074</v>
      </c>
      <c r="L199" s="32">
        <f t="shared" si="46"/>
        <v>12</v>
      </c>
      <c r="M199" s="31">
        <v>688.2491779892061</v>
      </c>
      <c r="N199" s="32">
        <f t="shared" si="50"/>
        <v>17.341931847015633</v>
      </c>
      <c r="O199" s="32">
        <f aca="true" t="shared" si="58" ref="O199:P215">+M199-K199</f>
        <v>212.00522727319873</v>
      </c>
      <c r="P199" s="33">
        <f t="shared" si="58"/>
        <v>5.341931847015633</v>
      </c>
      <c r="S199" s="37"/>
      <c r="T199" s="37"/>
      <c r="U199" s="38"/>
    </row>
    <row r="200" spans="1:21" ht="15.75" hidden="1">
      <c r="A200" s="40"/>
      <c r="B200" s="35" t="s">
        <v>35</v>
      </c>
      <c r="C200" s="30">
        <v>38973.11052240144</v>
      </c>
      <c r="D200" s="31">
        <v>4676.7732626881725</v>
      </c>
      <c r="E200" s="32">
        <f t="shared" si="47"/>
        <v>12</v>
      </c>
      <c r="F200" s="31">
        <v>8311.56519665</v>
      </c>
      <c r="G200" s="32">
        <f t="shared" si="48"/>
        <v>21.326409632796896</v>
      </c>
      <c r="H200" s="31">
        <f t="shared" si="57"/>
        <v>3634.7919339618284</v>
      </c>
      <c r="I200" s="32">
        <f t="shared" si="57"/>
        <v>9.326409632796896</v>
      </c>
      <c r="J200" s="31">
        <v>3974.0765552520443</v>
      </c>
      <c r="K200" s="31">
        <v>476.8891866302453</v>
      </c>
      <c r="L200" s="32">
        <f aca="true" t="shared" si="59" ref="L200:L263">+K200/J200*100</f>
        <v>12</v>
      </c>
      <c r="M200" s="31">
        <v>669.5886426499249</v>
      </c>
      <c r="N200" s="32">
        <f t="shared" si="50"/>
        <v>16.848911522980416</v>
      </c>
      <c r="O200" s="32">
        <f t="shared" si="58"/>
        <v>192.69945601967953</v>
      </c>
      <c r="P200" s="33">
        <f t="shared" si="58"/>
        <v>4.848911522980416</v>
      </c>
      <c r="S200" s="37"/>
      <c r="T200" s="37"/>
      <c r="U200" s="38"/>
    </row>
    <row r="201" spans="1:21" ht="15.75" hidden="1">
      <c r="A201" s="40"/>
      <c r="B201" s="35" t="s">
        <v>36</v>
      </c>
      <c r="C201" s="30">
        <v>38790.668619702854</v>
      </c>
      <c r="D201" s="31">
        <v>4654.880234364342</v>
      </c>
      <c r="E201" s="32">
        <f aca="true" t="shared" si="60" ref="E201:E271">+D201/C201*100</f>
        <v>11.999999999999998</v>
      </c>
      <c r="F201" s="31">
        <v>9446.22176696</v>
      </c>
      <c r="G201" s="32">
        <f t="shared" si="48"/>
        <v>24.35178898195635</v>
      </c>
      <c r="H201" s="31">
        <f t="shared" si="57"/>
        <v>4791.341532595658</v>
      </c>
      <c r="I201" s="32">
        <f t="shared" si="57"/>
        <v>12.351788981956352</v>
      </c>
      <c r="J201" s="31">
        <v>3971.905038647052</v>
      </c>
      <c r="K201" s="31">
        <v>476.6286046376462</v>
      </c>
      <c r="L201" s="32">
        <f t="shared" si="59"/>
        <v>12</v>
      </c>
      <c r="M201" s="31">
        <v>709.7051583410148</v>
      </c>
      <c r="N201" s="32">
        <f t="shared" si="50"/>
        <v>17.868130064427756</v>
      </c>
      <c r="O201" s="32">
        <f t="shared" si="58"/>
        <v>233.07655370336857</v>
      </c>
      <c r="P201" s="33">
        <f t="shared" si="58"/>
        <v>5.868130064427756</v>
      </c>
      <c r="S201" s="37"/>
      <c r="T201" s="37"/>
      <c r="U201" s="38"/>
    </row>
    <row r="202" spans="1:21" ht="15.75" hidden="1">
      <c r="A202" s="40"/>
      <c r="B202" s="35" t="s">
        <v>37</v>
      </c>
      <c r="C202" s="30">
        <v>39392.883453895716</v>
      </c>
      <c r="D202" s="31">
        <v>4727.146014467486</v>
      </c>
      <c r="E202" s="32">
        <f t="shared" si="60"/>
        <v>12</v>
      </c>
      <c r="F202" s="31">
        <v>9881.470383639999</v>
      </c>
      <c r="G202" s="32">
        <f t="shared" si="48"/>
        <v>25.084404890555888</v>
      </c>
      <c r="H202" s="31">
        <f t="shared" si="57"/>
        <v>5154.324369172513</v>
      </c>
      <c r="I202" s="32">
        <f t="shared" si="57"/>
        <v>13.084404890555888</v>
      </c>
      <c r="J202" s="31">
        <v>3962.5400310897494</v>
      </c>
      <c r="K202" s="31">
        <v>475.50480373076994</v>
      </c>
      <c r="L202" s="32">
        <f t="shared" si="59"/>
        <v>12</v>
      </c>
      <c r="M202" s="31">
        <v>733.2459957861511</v>
      </c>
      <c r="N202" s="32">
        <f t="shared" si="50"/>
        <v>18.504443867649687</v>
      </c>
      <c r="O202" s="32">
        <f t="shared" si="58"/>
        <v>257.74119205538113</v>
      </c>
      <c r="P202" s="33">
        <f t="shared" si="58"/>
        <v>6.504443867649687</v>
      </c>
      <c r="S202" s="37"/>
      <c r="T202" s="37"/>
      <c r="U202" s="38"/>
    </row>
    <row r="203" spans="1:21" ht="15.75">
      <c r="A203" s="40"/>
      <c r="B203" s="35" t="s">
        <v>26</v>
      </c>
      <c r="C203" s="30">
        <v>40037.86811982429</v>
      </c>
      <c r="D203" s="31">
        <v>4804.544174378915</v>
      </c>
      <c r="E203" s="32">
        <f t="shared" si="60"/>
        <v>12.000000000000002</v>
      </c>
      <c r="F203" s="31">
        <v>9701.673594999998</v>
      </c>
      <c r="G203" s="32">
        <f t="shared" si="48"/>
        <v>24.23124419603232</v>
      </c>
      <c r="H203" s="31">
        <f t="shared" si="57"/>
        <v>4897.129420621083</v>
      </c>
      <c r="I203" s="32">
        <f t="shared" si="57"/>
        <v>12.23124419603232</v>
      </c>
      <c r="J203" s="31">
        <v>3977.308480171533</v>
      </c>
      <c r="K203" s="31">
        <v>477.27701762058393</v>
      </c>
      <c r="L203" s="32">
        <f t="shared" si="59"/>
        <v>12</v>
      </c>
      <c r="M203" s="31">
        <v>721.11271065441</v>
      </c>
      <c r="N203" s="32">
        <f t="shared" si="50"/>
        <v>18.130670885837596</v>
      </c>
      <c r="O203" s="32">
        <f t="shared" si="58"/>
        <v>243.83569303382603</v>
      </c>
      <c r="P203" s="33">
        <f t="shared" si="58"/>
        <v>6.130670885837596</v>
      </c>
      <c r="S203" s="37"/>
      <c r="T203" s="37"/>
      <c r="U203" s="38"/>
    </row>
    <row r="204" spans="1:21" ht="15.75">
      <c r="A204" s="40">
        <v>2018</v>
      </c>
      <c r="B204" s="35" t="s">
        <v>27</v>
      </c>
      <c r="C204" s="30">
        <v>39608.944209895395</v>
      </c>
      <c r="D204" s="31">
        <v>4753.073305187448</v>
      </c>
      <c r="E204" s="32">
        <f t="shared" si="60"/>
        <v>12.000000000000002</v>
      </c>
      <c r="F204" s="31">
        <v>8256.68535186</v>
      </c>
      <c r="G204" s="32">
        <f t="shared" si="48"/>
        <v>20.8455072877132</v>
      </c>
      <c r="H204" s="31">
        <f t="shared" si="57"/>
        <v>3503.6120466725524</v>
      </c>
      <c r="I204" s="32">
        <f t="shared" si="57"/>
        <v>8.845507287713199</v>
      </c>
      <c r="J204" s="31">
        <v>4027.400065522242</v>
      </c>
      <c r="K204" s="31">
        <v>483.288007862669</v>
      </c>
      <c r="L204" s="32">
        <f t="shared" si="59"/>
        <v>12</v>
      </c>
      <c r="M204" s="31">
        <v>704.4508411013448</v>
      </c>
      <c r="N204" s="32">
        <f t="shared" si="50"/>
        <v>17.491454279201264</v>
      </c>
      <c r="O204" s="32">
        <f t="shared" si="58"/>
        <v>221.16283323867583</v>
      </c>
      <c r="P204" s="33">
        <f t="shared" si="58"/>
        <v>5.491454279201264</v>
      </c>
      <c r="S204" s="37"/>
      <c r="T204" s="37"/>
      <c r="U204" s="38"/>
    </row>
    <row r="205" spans="1:21" ht="15.75">
      <c r="A205" s="40"/>
      <c r="B205" s="35" t="s">
        <v>28</v>
      </c>
      <c r="C205" s="30">
        <v>41499.157626640175</v>
      </c>
      <c r="D205" s="31">
        <v>4979.898915196821</v>
      </c>
      <c r="E205" s="32">
        <f t="shared" si="60"/>
        <v>12</v>
      </c>
      <c r="F205" s="31">
        <v>9259.902986120002</v>
      </c>
      <c r="G205" s="32">
        <f t="shared" si="48"/>
        <v>22.31347216594019</v>
      </c>
      <c r="H205" s="31">
        <f t="shared" si="57"/>
        <v>4280.004070923181</v>
      </c>
      <c r="I205" s="32">
        <f t="shared" si="57"/>
        <v>10.31347216594019</v>
      </c>
      <c r="J205" s="31">
        <v>4055.8624194876224</v>
      </c>
      <c r="K205" s="31">
        <v>486.70349033851465</v>
      </c>
      <c r="L205" s="32">
        <f t="shared" si="59"/>
        <v>12</v>
      </c>
      <c r="M205" s="31">
        <v>715.098426731893</v>
      </c>
      <c r="N205" s="32">
        <f t="shared" si="50"/>
        <v>17.63122987840972</v>
      </c>
      <c r="O205" s="32">
        <f t="shared" si="58"/>
        <v>228.39493639337837</v>
      </c>
      <c r="P205" s="33">
        <f t="shared" si="58"/>
        <v>5.6312298784097194</v>
      </c>
      <c r="S205" s="37"/>
      <c r="T205" s="37"/>
      <c r="U205" s="38"/>
    </row>
    <row r="206" spans="1:21" ht="15.75">
      <c r="A206" s="40"/>
      <c r="B206" s="35" t="s">
        <v>29</v>
      </c>
      <c r="C206" s="30">
        <f>+'[4]Cuadro #11'!$M$6</f>
        <v>45026.79892296715</v>
      </c>
      <c r="D206" s="31">
        <f>+C206*0.12</f>
        <v>5403.2158707560575</v>
      </c>
      <c r="E206" s="32">
        <f t="shared" si="60"/>
        <v>11.999999999999998</v>
      </c>
      <c r="F206" s="31">
        <v>8652.94086601</v>
      </c>
      <c r="G206" s="32">
        <f t="shared" si="48"/>
        <v>19.217312962472956</v>
      </c>
      <c r="H206" s="31">
        <f t="shared" si="57"/>
        <v>3249.7249952539423</v>
      </c>
      <c r="I206" s="32">
        <f t="shared" si="57"/>
        <v>7.217312962472958</v>
      </c>
      <c r="J206" s="31">
        <f>+'[4]Cuadro #11'!$M$21</f>
        <v>4123.164142276917</v>
      </c>
      <c r="K206" s="31">
        <f>+J206*0.12</f>
        <v>494.77969707323</v>
      </c>
      <c r="L206" s="32">
        <f t="shared" si="59"/>
        <v>12</v>
      </c>
      <c r="M206" s="31">
        <f>+'[4]Cuadro #5'!$E$20</f>
        <v>751.731894975667</v>
      </c>
      <c r="N206" s="32">
        <f t="shared" si="50"/>
        <v>18.231917746562022</v>
      </c>
      <c r="O206" s="32">
        <f t="shared" si="58"/>
        <v>256.95219790243704</v>
      </c>
      <c r="P206" s="33">
        <f t="shared" si="58"/>
        <v>6.231917746562022</v>
      </c>
      <c r="S206" s="37"/>
      <c r="T206" s="37"/>
      <c r="U206" s="38"/>
    </row>
    <row r="207" spans="1:21" ht="15.75">
      <c r="A207" s="40"/>
      <c r="B207" s="35" t="s">
        <v>30</v>
      </c>
      <c r="C207" s="30">
        <v>44259.726123989065</v>
      </c>
      <c r="D207" s="31">
        <f>+C207*0.12</f>
        <v>5311.167134878688</v>
      </c>
      <c r="E207" s="32">
        <f t="shared" si="60"/>
        <v>12</v>
      </c>
      <c r="F207" s="31">
        <v>9062.02444186</v>
      </c>
      <c r="G207" s="32">
        <f t="shared" si="48"/>
        <v>20.474650964792847</v>
      </c>
      <c r="H207" s="31">
        <f t="shared" si="57"/>
        <v>3750.857306981312</v>
      </c>
      <c r="I207" s="32">
        <f t="shared" si="57"/>
        <v>8.474650964792847</v>
      </c>
      <c r="J207" s="31">
        <v>4117.645762708198</v>
      </c>
      <c r="K207" s="31">
        <f>+J207*0.12</f>
        <v>494.11749152498373</v>
      </c>
      <c r="L207" s="32">
        <f t="shared" si="59"/>
        <v>12</v>
      </c>
      <c r="M207" s="31">
        <v>759.996544888224</v>
      </c>
      <c r="N207" s="32">
        <f t="shared" si="50"/>
        <v>18.4570647570317</v>
      </c>
      <c r="O207" s="32">
        <f t="shared" si="58"/>
        <v>265.87905336324025</v>
      </c>
      <c r="P207" s="33">
        <f t="shared" si="58"/>
        <v>6.457064757031699</v>
      </c>
      <c r="S207" s="37"/>
      <c r="T207" s="37"/>
      <c r="U207" s="38"/>
    </row>
    <row r="208" spans="1:21" ht="15.75">
      <c r="A208" s="40"/>
      <c r="B208" s="35" t="s">
        <v>31</v>
      </c>
      <c r="C208" s="30">
        <v>42621.1094955081</v>
      </c>
      <c r="D208" s="31">
        <f>+C208*0.12</f>
        <v>5114.533139460972</v>
      </c>
      <c r="E208" s="32">
        <f t="shared" si="60"/>
        <v>12.000000000000002</v>
      </c>
      <c r="F208" s="31">
        <v>9145.152492959998</v>
      </c>
      <c r="G208" s="32">
        <f t="shared" si="48"/>
        <v>21.45686163783188</v>
      </c>
      <c r="H208" s="31">
        <f t="shared" si="57"/>
        <v>4030.619353499026</v>
      </c>
      <c r="I208" s="32">
        <f t="shared" si="57"/>
        <v>9.45686163783188</v>
      </c>
      <c r="J208" s="31">
        <v>3927.461875461977</v>
      </c>
      <c r="K208" s="31">
        <f>+J208*0.12</f>
        <v>471.2954250554372</v>
      </c>
      <c r="L208" s="32">
        <f t="shared" si="59"/>
        <v>12</v>
      </c>
      <c r="M208" s="31">
        <v>775.389931043592</v>
      </c>
      <c r="N208" s="32">
        <f t="shared" si="50"/>
        <v>19.742774230046088</v>
      </c>
      <c r="O208" s="32">
        <f t="shared" si="58"/>
        <v>304.0945059881548</v>
      </c>
      <c r="P208" s="33">
        <f t="shared" si="58"/>
        <v>7.742774230046088</v>
      </c>
      <c r="S208" s="37"/>
      <c r="T208" s="37"/>
      <c r="U208" s="38"/>
    </row>
    <row r="209" spans="1:21" ht="15.75">
      <c r="A209" s="40"/>
      <c r="B209" s="35" t="s">
        <v>32</v>
      </c>
      <c r="C209" s="30">
        <v>39415.85737896428</v>
      </c>
      <c r="D209" s="31">
        <f aca="true" t="shared" si="61" ref="D209:D214">+C209*0.1</f>
        <v>3941.5857378964283</v>
      </c>
      <c r="E209" s="32">
        <f t="shared" si="60"/>
        <v>10</v>
      </c>
      <c r="F209" s="31">
        <v>9058.894550129999</v>
      </c>
      <c r="G209" s="32">
        <f t="shared" si="48"/>
        <v>22.982868197013037</v>
      </c>
      <c r="H209" s="31">
        <f t="shared" si="57"/>
        <v>5117.30881223357</v>
      </c>
      <c r="I209" s="32">
        <f t="shared" si="57"/>
        <v>12.982868197013037</v>
      </c>
      <c r="J209" s="31">
        <v>3556.698469983411</v>
      </c>
      <c r="K209" s="31">
        <f aca="true" t="shared" si="62" ref="K209:K214">+J209*0.1</f>
        <v>355.66984699834114</v>
      </c>
      <c r="L209" s="32">
        <f t="shared" si="59"/>
        <v>10</v>
      </c>
      <c r="M209" s="31">
        <v>702.5877176738439</v>
      </c>
      <c r="N209" s="32">
        <f t="shared" si="50"/>
        <v>19.753929763889175</v>
      </c>
      <c r="O209" s="32">
        <f t="shared" si="58"/>
        <v>346.9178706755028</v>
      </c>
      <c r="P209" s="33">
        <f t="shared" si="58"/>
        <v>9.753929763889175</v>
      </c>
      <c r="S209" s="37"/>
      <c r="T209" s="37"/>
      <c r="U209" s="38"/>
    </row>
    <row r="210" spans="1:21" ht="15.75">
      <c r="A210" s="40"/>
      <c r="B210" s="35" t="s">
        <v>33</v>
      </c>
      <c r="C210" s="30">
        <v>38764.97926009</v>
      </c>
      <c r="D210" s="31">
        <f t="shared" si="61"/>
        <v>3876.497926009</v>
      </c>
      <c r="E210" s="32">
        <f t="shared" si="60"/>
        <v>10</v>
      </c>
      <c r="F210" s="31">
        <v>10115.00244193</v>
      </c>
      <c r="G210" s="32">
        <f t="shared" si="48"/>
        <v>26.093145501418537</v>
      </c>
      <c r="H210" s="31">
        <f t="shared" si="57"/>
        <v>6238.504515921</v>
      </c>
      <c r="I210" s="32">
        <f t="shared" si="57"/>
        <v>16.093145501418537</v>
      </c>
      <c r="J210" s="31">
        <v>3435.7696169541114</v>
      </c>
      <c r="K210" s="31">
        <f t="shared" si="62"/>
        <v>343.57696169541117</v>
      </c>
      <c r="L210" s="32">
        <f t="shared" si="59"/>
        <v>10</v>
      </c>
      <c r="M210" s="31">
        <v>663.612449034455</v>
      </c>
      <c r="N210" s="32">
        <f t="shared" si="50"/>
        <v>19.31481219694709</v>
      </c>
      <c r="O210" s="32">
        <f t="shared" si="58"/>
        <v>320.03548733904387</v>
      </c>
      <c r="P210" s="33">
        <f t="shared" si="58"/>
        <v>9.314812196947091</v>
      </c>
      <c r="S210" s="37"/>
      <c r="T210" s="37"/>
      <c r="U210" s="38"/>
    </row>
    <row r="211" spans="1:21" ht="15.75">
      <c r="A211" s="40"/>
      <c r="B211" s="35" t="s">
        <v>34</v>
      </c>
      <c r="C211" s="30">
        <v>37976.93813651429</v>
      </c>
      <c r="D211" s="31">
        <f t="shared" si="61"/>
        <v>3797.693813651429</v>
      </c>
      <c r="E211" s="32">
        <f t="shared" si="60"/>
        <v>10</v>
      </c>
      <c r="F211" s="31">
        <v>10213.348486570001</v>
      </c>
      <c r="G211" s="32">
        <f t="shared" si="48"/>
        <v>26.893554319351537</v>
      </c>
      <c r="H211" s="31">
        <f>+F211-D211</f>
        <v>6415.654672918572</v>
      </c>
      <c r="I211" s="32">
        <f t="shared" si="57"/>
        <v>16.893554319351537</v>
      </c>
      <c r="J211" s="31">
        <v>3388.11368630746</v>
      </c>
      <c r="K211" s="31">
        <f t="shared" si="62"/>
        <v>338.811368630746</v>
      </c>
      <c r="L211" s="32">
        <f t="shared" si="59"/>
        <v>10</v>
      </c>
      <c r="M211" s="31">
        <v>691.62245281176</v>
      </c>
      <c r="N211" s="32">
        <f t="shared" si="50"/>
        <v>20.41320087949958</v>
      </c>
      <c r="O211" s="32">
        <f t="shared" si="58"/>
        <v>352.811084181014</v>
      </c>
      <c r="P211" s="33">
        <f t="shared" si="58"/>
        <v>10.41320087949958</v>
      </c>
      <c r="S211" s="37"/>
      <c r="T211" s="37"/>
      <c r="U211" s="38"/>
    </row>
    <row r="212" spans="1:21" ht="15.75">
      <c r="A212" s="40"/>
      <c r="B212" s="35" t="s">
        <v>35</v>
      </c>
      <c r="C212" s="30">
        <v>36006.26787006714</v>
      </c>
      <c r="D212" s="31">
        <f t="shared" si="61"/>
        <v>3600.626787006714</v>
      </c>
      <c r="E212" s="32">
        <f t="shared" si="60"/>
        <v>10</v>
      </c>
      <c r="F212" s="31">
        <v>8277.280580139999</v>
      </c>
      <c r="G212" s="32">
        <f t="shared" si="48"/>
        <v>22.988443595458275</v>
      </c>
      <c r="H212" s="31">
        <f>+F212-D212</f>
        <v>4676.653793133285</v>
      </c>
      <c r="I212" s="32">
        <f t="shared" si="57"/>
        <v>12.988443595458275</v>
      </c>
      <c r="J212" s="31">
        <v>3200.5392028731667</v>
      </c>
      <c r="K212" s="31">
        <f t="shared" si="62"/>
        <v>320.0539202873167</v>
      </c>
      <c r="L212" s="32">
        <f t="shared" si="59"/>
        <v>10.000000000000002</v>
      </c>
      <c r="M212" s="31">
        <v>635.1004330103519</v>
      </c>
      <c r="N212" s="32">
        <f t="shared" si="50"/>
        <v>19.843544876445</v>
      </c>
      <c r="O212" s="32">
        <f t="shared" si="58"/>
        <v>315.0465127230352</v>
      </c>
      <c r="P212" s="33">
        <f t="shared" si="58"/>
        <v>9.843544876445</v>
      </c>
      <c r="S212" s="37"/>
      <c r="T212" s="37"/>
      <c r="U212" s="38"/>
    </row>
    <row r="213" spans="1:21" ht="15.75">
      <c r="A213" s="40"/>
      <c r="B213" s="35" t="s">
        <v>36</v>
      </c>
      <c r="C213" s="30">
        <v>34578.63377107857</v>
      </c>
      <c r="D213" s="31">
        <f t="shared" si="61"/>
        <v>3457.8633771078566</v>
      </c>
      <c r="E213" s="32">
        <f t="shared" si="60"/>
        <v>10</v>
      </c>
      <c r="F213" s="31">
        <v>7689.96979453</v>
      </c>
      <c r="G213" s="32">
        <f t="shared" si="48"/>
        <v>22.23907932696248</v>
      </c>
      <c r="H213" s="31">
        <f aca="true" t="shared" si="63" ref="H213:I228">+F213-D213</f>
        <v>4232.106417422144</v>
      </c>
      <c r="I213" s="32">
        <f t="shared" si="57"/>
        <v>12.239079326962479</v>
      </c>
      <c r="J213" s="31">
        <v>3094.7147889328576</v>
      </c>
      <c r="K213" s="31">
        <f t="shared" si="62"/>
        <v>309.4714788932858</v>
      </c>
      <c r="L213" s="32">
        <f t="shared" si="59"/>
        <v>10</v>
      </c>
      <c r="M213" s="31">
        <v>615.81199541544</v>
      </c>
      <c r="N213" s="32">
        <f t="shared" si="50"/>
        <v>19.898828726242293</v>
      </c>
      <c r="O213" s="32">
        <f t="shared" si="58"/>
        <v>306.34051652215425</v>
      </c>
      <c r="P213" s="33">
        <f t="shared" si="58"/>
        <v>9.898828726242293</v>
      </c>
      <c r="S213" s="37"/>
      <c r="T213" s="37"/>
      <c r="U213" s="38"/>
    </row>
    <row r="214" spans="1:21" ht="15.75">
      <c r="A214" s="40"/>
      <c r="B214" s="35" t="s">
        <v>37</v>
      </c>
      <c r="C214" s="30">
        <v>36422.20350599143</v>
      </c>
      <c r="D214" s="31">
        <f t="shared" si="61"/>
        <v>3642.220350599143</v>
      </c>
      <c r="E214" s="32">
        <f t="shared" si="60"/>
        <v>10</v>
      </c>
      <c r="F214" s="31">
        <v>8692.36509068</v>
      </c>
      <c r="G214" s="32">
        <f t="shared" si="48"/>
        <v>23.86556620400551</v>
      </c>
      <c r="H214" s="31">
        <f t="shared" si="63"/>
        <v>5050.1447400808565</v>
      </c>
      <c r="I214" s="32">
        <f t="shared" si="57"/>
        <v>13.86556620400551</v>
      </c>
      <c r="J214" s="31">
        <v>3056.038264871546</v>
      </c>
      <c r="K214" s="31">
        <f t="shared" si="62"/>
        <v>305.6038264871546</v>
      </c>
      <c r="L214" s="32">
        <f t="shared" si="59"/>
        <v>10</v>
      </c>
      <c r="M214" s="31">
        <v>612.4238989542739</v>
      </c>
      <c r="N214" s="32">
        <f t="shared" si="50"/>
        <v>20.039798126677443</v>
      </c>
      <c r="O214" s="32">
        <f t="shared" si="58"/>
        <v>306.8200724671193</v>
      </c>
      <c r="P214" s="33">
        <f t="shared" si="58"/>
        <v>10.039798126677443</v>
      </c>
      <c r="S214" s="37"/>
      <c r="T214" s="37"/>
      <c r="U214" s="38"/>
    </row>
    <row r="215" spans="1:21" ht="15.75">
      <c r="A215" s="40"/>
      <c r="B215" s="35" t="s">
        <v>39</v>
      </c>
      <c r="C215" s="30">
        <v>33412.85854224858</v>
      </c>
      <c r="D215" s="31">
        <f>+C215*0.1</f>
        <v>3341.2858542248578</v>
      </c>
      <c r="E215" s="32">
        <f t="shared" si="60"/>
        <v>10</v>
      </c>
      <c r="F215" s="31">
        <v>7732.99460362</v>
      </c>
      <c r="G215" s="32">
        <f t="shared" si="48"/>
        <v>23.14376842029869</v>
      </c>
      <c r="H215" s="31">
        <f t="shared" si="63"/>
        <v>4391.708749395142</v>
      </c>
      <c r="I215" s="32">
        <f t="shared" si="63"/>
        <v>13.143768420298692</v>
      </c>
      <c r="J215" s="31">
        <v>2986.292639406342</v>
      </c>
      <c r="K215" s="31">
        <f>+J215*0.1</f>
        <v>298.6292639406342</v>
      </c>
      <c r="L215" s="32">
        <f t="shared" si="59"/>
        <v>10</v>
      </c>
      <c r="M215" s="31">
        <v>628.3301773838339</v>
      </c>
      <c r="N215" s="32">
        <f aca="true" t="shared" si="64" ref="N215:N273">+M215/J215*100</f>
        <v>21.040475708661372</v>
      </c>
      <c r="O215" s="32">
        <f t="shared" si="58"/>
        <v>329.7009134431997</v>
      </c>
      <c r="P215" s="33">
        <f t="shared" si="58"/>
        <v>11.040475708661372</v>
      </c>
      <c r="S215" s="37"/>
      <c r="T215" s="37"/>
      <c r="U215" s="38"/>
    </row>
    <row r="216" spans="1:21" ht="15.75">
      <c r="A216" s="40">
        <v>2019</v>
      </c>
      <c r="B216" s="35" t="s">
        <v>27</v>
      </c>
      <c r="C216" s="30">
        <v>32844.728605537144</v>
      </c>
      <c r="D216" s="31">
        <v>3284.472860553715</v>
      </c>
      <c r="E216" s="32">
        <f t="shared" si="60"/>
        <v>10</v>
      </c>
      <c r="F216" s="31">
        <v>6973.772724320001</v>
      </c>
      <c r="G216" s="32">
        <f aca="true" t="shared" si="65" ref="G216:G269">+F216/C216*100</f>
        <v>21.232547871150086</v>
      </c>
      <c r="H216" s="31">
        <v>3689.299863766286</v>
      </c>
      <c r="I216" s="32">
        <f t="shared" si="63"/>
        <v>11.232547871150086</v>
      </c>
      <c r="J216" s="31">
        <v>2912.9892541</v>
      </c>
      <c r="K216" s="31">
        <v>291.29892541</v>
      </c>
      <c r="L216" s="32">
        <f t="shared" si="59"/>
        <v>10</v>
      </c>
      <c r="M216" s="31">
        <v>591.3385644164199</v>
      </c>
      <c r="N216" s="32">
        <f t="shared" si="64"/>
        <v>20.300059932734644</v>
      </c>
      <c r="O216" s="32">
        <f aca="true" t="shared" si="66" ref="O216:P246">+M216-K216</f>
        <v>300.0396390064199</v>
      </c>
      <c r="P216" s="33">
        <f t="shared" si="66"/>
        <v>10.300059932734644</v>
      </c>
      <c r="S216" s="37"/>
      <c r="T216" s="37"/>
      <c r="U216" s="38"/>
    </row>
    <row r="217" spans="1:21" ht="15.75">
      <c r="A217" s="40"/>
      <c r="B217" s="35" t="s">
        <v>28</v>
      </c>
      <c r="C217" s="30">
        <v>32997.49504927857</v>
      </c>
      <c r="D217" s="31">
        <v>3299.7495049278573</v>
      </c>
      <c r="E217" s="32">
        <f t="shared" si="60"/>
        <v>10</v>
      </c>
      <c r="F217" s="31">
        <v>7761.406326269999</v>
      </c>
      <c r="G217" s="32">
        <f t="shared" si="65"/>
        <v>23.521198547583953</v>
      </c>
      <c r="H217" s="31">
        <v>4461.6568213421415</v>
      </c>
      <c r="I217" s="32">
        <f t="shared" si="63"/>
        <v>13.521198547583953</v>
      </c>
      <c r="J217" s="31">
        <v>2870.006914990357</v>
      </c>
      <c r="K217" s="31">
        <v>287.0006914990357</v>
      </c>
      <c r="L217" s="32">
        <f t="shared" si="59"/>
        <v>10</v>
      </c>
      <c r="M217" s="31">
        <v>607.514719846388</v>
      </c>
      <c r="N217" s="32">
        <f t="shared" si="64"/>
        <v>21.167709271823448</v>
      </c>
      <c r="O217" s="32">
        <f t="shared" si="66"/>
        <v>320.5140283473522</v>
      </c>
      <c r="P217" s="33">
        <f t="shared" si="66"/>
        <v>11.167709271823448</v>
      </c>
      <c r="S217" s="37"/>
      <c r="T217" s="37"/>
      <c r="U217" s="38"/>
    </row>
    <row r="218" spans="1:21" ht="15.75">
      <c r="A218" s="40"/>
      <c r="B218" s="35" t="s">
        <v>29</v>
      </c>
      <c r="C218" s="30">
        <v>33686.99553586572</v>
      </c>
      <c r="D218" s="31">
        <v>3368.6995535865717</v>
      </c>
      <c r="E218" s="32">
        <f t="shared" si="60"/>
        <v>10</v>
      </c>
      <c r="F218" s="31">
        <v>7513.99974828</v>
      </c>
      <c r="G218" s="32">
        <f t="shared" si="65"/>
        <v>22.305342547630964</v>
      </c>
      <c r="H218" s="31">
        <v>4145.300194693428</v>
      </c>
      <c r="I218" s="32">
        <f t="shared" si="63"/>
        <v>12.305342547630964</v>
      </c>
      <c r="J218" s="31">
        <v>2794.913927055172</v>
      </c>
      <c r="K218" s="31">
        <v>279.49139270551717</v>
      </c>
      <c r="L218" s="32">
        <f t="shared" si="59"/>
        <v>10</v>
      </c>
      <c r="M218" s="31">
        <v>580.1741234493451</v>
      </c>
      <c r="N218" s="32">
        <f t="shared" si="64"/>
        <v>20.758210756802757</v>
      </c>
      <c r="O218" s="32">
        <f t="shared" si="66"/>
        <v>300.6827307438279</v>
      </c>
      <c r="P218" s="33">
        <f t="shared" si="66"/>
        <v>10.758210756802757</v>
      </c>
      <c r="S218" s="37"/>
      <c r="T218" s="37"/>
      <c r="U218" s="38"/>
    </row>
    <row r="219" spans="1:21" ht="15.75">
      <c r="A219" s="40"/>
      <c r="B219" s="35" t="s">
        <v>30</v>
      </c>
      <c r="C219" s="30">
        <v>33197.76203744286</v>
      </c>
      <c r="D219" s="31">
        <v>3319.7762037442862</v>
      </c>
      <c r="E219" s="32">
        <f t="shared" si="60"/>
        <v>10</v>
      </c>
      <c r="F219" s="31">
        <v>10120.777936389999</v>
      </c>
      <c r="G219" s="32">
        <f t="shared" si="65"/>
        <v>30.486325930570402</v>
      </c>
      <c r="H219" s="31">
        <v>6801.001732645713</v>
      </c>
      <c r="I219" s="32">
        <f t="shared" si="63"/>
        <v>20.486325930570402</v>
      </c>
      <c r="J219" s="31">
        <v>2761.3361535954396</v>
      </c>
      <c r="K219" s="31">
        <v>276.13361535954397</v>
      </c>
      <c r="L219" s="32">
        <f t="shared" si="59"/>
        <v>10</v>
      </c>
      <c r="M219" s="31">
        <v>600.3287088139</v>
      </c>
      <c r="N219" s="32">
        <f t="shared" si="64"/>
        <v>21.74051529482323</v>
      </c>
      <c r="O219" s="32">
        <f t="shared" si="66"/>
        <v>324.195093454356</v>
      </c>
      <c r="P219" s="33">
        <f t="shared" si="66"/>
        <v>11.74051529482323</v>
      </c>
      <c r="S219" s="37"/>
      <c r="T219" s="37"/>
      <c r="U219" s="38"/>
    </row>
    <row r="220" spans="1:21" ht="15.75">
      <c r="A220" s="40"/>
      <c r="B220" s="35" t="s">
        <v>31</v>
      </c>
      <c r="C220" s="30">
        <v>33542.50960711</v>
      </c>
      <c r="D220" s="31">
        <v>3354.250960711</v>
      </c>
      <c r="E220" s="32">
        <f t="shared" si="60"/>
        <v>10</v>
      </c>
      <c r="F220" s="31">
        <v>10398.686291149997</v>
      </c>
      <c r="G220" s="32">
        <f t="shared" si="65"/>
        <v>31.001515429083433</v>
      </c>
      <c r="H220" s="31">
        <v>7044.435330438997</v>
      </c>
      <c r="I220" s="32">
        <f t="shared" si="63"/>
        <v>21.001515429083433</v>
      </c>
      <c r="J220" s="31">
        <v>2723.234283909251</v>
      </c>
      <c r="K220" s="31">
        <v>272.32342839092513</v>
      </c>
      <c r="L220" s="32">
        <f t="shared" si="59"/>
        <v>10</v>
      </c>
      <c r="M220" s="31">
        <v>600.8140168148691</v>
      </c>
      <c r="N220" s="32">
        <f t="shared" si="64"/>
        <v>22.062516631965646</v>
      </c>
      <c r="O220" s="32">
        <f t="shared" si="66"/>
        <v>328.49058842394396</v>
      </c>
      <c r="P220" s="33">
        <f t="shared" si="66"/>
        <v>12.062516631965646</v>
      </c>
      <c r="S220" s="37"/>
      <c r="T220" s="37"/>
      <c r="U220" s="38"/>
    </row>
    <row r="221" spans="1:21" ht="15.75">
      <c r="A221" s="40"/>
      <c r="B221" s="35" t="s">
        <v>32</v>
      </c>
      <c r="C221" s="30">
        <v>32979.078196335715</v>
      </c>
      <c r="D221" s="31">
        <v>3297.9078196335718</v>
      </c>
      <c r="E221" s="32">
        <f t="shared" si="60"/>
        <v>10</v>
      </c>
      <c r="F221" s="31">
        <v>9468.82494055</v>
      </c>
      <c r="G221" s="32">
        <f t="shared" si="65"/>
        <v>28.711611901881707</v>
      </c>
      <c r="H221" s="31">
        <v>6170.917120916427</v>
      </c>
      <c r="I221" s="32">
        <f t="shared" si="63"/>
        <v>18.711611901881707</v>
      </c>
      <c r="J221" s="31">
        <v>2683.388209278609</v>
      </c>
      <c r="K221" s="31">
        <f>+J221*0.1</f>
        <v>268.3388209278609</v>
      </c>
      <c r="L221" s="32">
        <f t="shared" si="59"/>
        <v>10.000000000000002</v>
      </c>
      <c r="M221" s="31">
        <v>601.892508996487</v>
      </c>
      <c r="N221" s="32">
        <f t="shared" si="64"/>
        <v>22.430318017917255</v>
      </c>
      <c r="O221" s="32">
        <f t="shared" si="66"/>
        <v>333.55368806862606</v>
      </c>
      <c r="P221" s="33">
        <f t="shared" si="66"/>
        <v>12.430318017917253</v>
      </c>
      <c r="S221" s="37"/>
      <c r="T221" s="37"/>
      <c r="U221" s="38"/>
    </row>
    <row r="222" spans="1:21" ht="15.75">
      <c r="A222" s="40"/>
      <c r="B222" s="35" t="s">
        <v>33</v>
      </c>
      <c r="C222" s="30">
        <v>32676.823406238575</v>
      </c>
      <c r="D222" s="31">
        <v>3267.6823406238577</v>
      </c>
      <c r="E222" s="32">
        <f t="shared" si="60"/>
        <v>10</v>
      </c>
      <c r="F222" s="31">
        <v>9352.04479682</v>
      </c>
      <c r="G222" s="32">
        <f t="shared" si="65"/>
        <v>28.61981007319865</v>
      </c>
      <c r="H222" s="31">
        <v>6084.362456196142</v>
      </c>
      <c r="I222" s="32">
        <f t="shared" si="63"/>
        <v>18.61981007319865</v>
      </c>
      <c r="J222" s="31">
        <v>2680.7887126595265</v>
      </c>
      <c r="K222" s="31">
        <f>+J222*0.1</f>
        <v>268.07887126595267</v>
      </c>
      <c r="L222" s="32">
        <f t="shared" si="59"/>
        <v>10</v>
      </c>
      <c r="M222" s="31">
        <v>505.85737538314</v>
      </c>
      <c r="N222" s="32">
        <f t="shared" si="64"/>
        <v>18.869721921549527</v>
      </c>
      <c r="O222" s="32">
        <f t="shared" si="66"/>
        <v>237.7785041171873</v>
      </c>
      <c r="P222" s="33">
        <f t="shared" si="66"/>
        <v>8.869721921549527</v>
      </c>
      <c r="S222" s="37"/>
      <c r="T222" s="37"/>
      <c r="U222" s="38"/>
    </row>
    <row r="223" spans="1:21" ht="15.75">
      <c r="A223" s="40"/>
      <c r="B223" s="35" t="s">
        <v>34</v>
      </c>
      <c r="C223" s="30">
        <v>33619.84562915857</v>
      </c>
      <c r="D223" s="31">
        <v>3361.984562915857</v>
      </c>
      <c r="E223" s="32">
        <f t="shared" si="60"/>
        <v>10</v>
      </c>
      <c r="F223" s="31">
        <v>7847.388630269999</v>
      </c>
      <c r="G223" s="32">
        <f t="shared" si="65"/>
        <v>23.341536772149666</v>
      </c>
      <c r="H223" s="31">
        <v>4485.404067354142</v>
      </c>
      <c r="I223" s="32">
        <f t="shared" si="63"/>
        <v>13.341536772149666</v>
      </c>
      <c r="J223" s="31">
        <v>2688.323013129661</v>
      </c>
      <c r="K223" s="31">
        <v>268.8323013129661</v>
      </c>
      <c r="L223" s="32">
        <f t="shared" si="59"/>
        <v>10</v>
      </c>
      <c r="M223" s="31">
        <v>513.262390764943</v>
      </c>
      <c r="N223" s="32">
        <f t="shared" si="64"/>
        <v>19.092288696640626</v>
      </c>
      <c r="O223" s="32">
        <f t="shared" si="66"/>
        <v>244.43008945197693</v>
      </c>
      <c r="P223" s="33">
        <f t="shared" si="66"/>
        <v>9.092288696640626</v>
      </c>
      <c r="S223" s="37"/>
      <c r="T223" s="37"/>
      <c r="U223" s="38"/>
    </row>
    <row r="224" spans="1:21" ht="15.75">
      <c r="A224" s="40"/>
      <c r="B224" s="35" t="s">
        <v>35</v>
      </c>
      <c r="C224" s="30">
        <v>33347.26221611285</v>
      </c>
      <c r="D224" s="31">
        <v>3334.7262216112854</v>
      </c>
      <c r="E224" s="32">
        <f t="shared" si="60"/>
        <v>10</v>
      </c>
      <c r="F224" s="31">
        <v>7197.658999659999</v>
      </c>
      <c r="G224" s="32">
        <f t="shared" si="65"/>
        <v>21.58395778644223</v>
      </c>
      <c r="H224" s="31">
        <v>3862.9327780487133</v>
      </c>
      <c r="I224" s="32">
        <f t="shared" si="63"/>
        <v>11.58395778644223</v>
      </c>
      <c r="J224" s="31">
        <v>2609.1579494092903</v>
      </c>
      <c r="K224" s="31">
        <v>260.91579494092906</v>
      </c>
      <c r="L224" s="32">
        <f t="shared" si="59"/>
        <v>10.000000000000002</v>
      </c>
      <c r="M224" s="31">
        <v>518.296686381211</v>
      </c>
      <c r="N224" s="32">
        <f t="shared" si="64"/>
        <v>19.864519374863935</v>
      </c>
      <c r="O224" s="32">
        <f t="shared" si="66"/>
        <v>257.3808914402819</v>
      </c>
      <c r="P224" s="33">
        <f t="shared" si="66"/>
        <v>9.864519374863933</v>
      </c>
      <c r="S224" s="37"/>
      <c r="T224" s="37"/>
      <c r="U224" s="38"/>
    </row>
    <row r="225" spans="1:21" ht="15.75">
      <c r="A225" s="40"/>
      <c r="B225" s="35" t="s">
        <v>36</v>
      </c>
      <c r="C225" s="30">
        <v>33469.304651154285</v>
      </c>
      <c r="D225" s="31">
        <v>3346.930465115429</v>
      </c>
      <c r="E225" s="32">
        <f t="shared" si="60"/>
        <v>10</v>
      </c>
      <c r="F225" s="31">
        <v>7360.14910992</v>
      </c>
      <c r="G225" s="32">
        <f t="shared" si="65"/>
        <v>21.990744016446616</v>
      </c>
      <c r="H225" s="31">
        <v>4013.2186448045713</v>
      </c>
      <c r="I225" s="32">
        <f t="shared" si="63"/>
        <v>11.990744016446616</v>
      </c>
      <c r="J225" s="31">
        <v>2593.118036020796</v>
      </c>
      <c r="K225" s="31">
        <v>259.3118036020796</v>
      </c>
      <c r="L225" s="32">
        <f t="shared" si="59"/>
        <v>10</v>
      </c>
      <c r="M225" s="31">
        <v>539.076400743936</v>
      </c>
      <c r="N225" s="32">
        <f t="shared" si="64"/>
        <v>20.788733611647007</v>
      </c>
      <c r="O225" s="32">
        <f t="shared" si="66"/>
        <v>279.7645971418564</v>
      </c>
      <c r="P225" s="33">
        <f t="shared" si="66"/>
        <v>10.788733611647007</v>
      </c>
      <c r="S225" s="37"/>
      <c r="T225" s="37"/>
      <c r="U225" s="38"/>
    </row>
    <row r="226" spans="1:21" ht="15.75">
      <c r="A226" s="40"/>
      <c r="B226" s="35" t="s">
        <v>37</v>
      </c>
      <c r="C226" s="30">
        <v>35544.74475458</v>
      </c>
      <c r="D226" s="31">
        <v>3554.4744754580006</v>
      </c>
      <c r="E226" s="32">
        <f t="shared" si="60"/>
        <v>10</v>
      </c>
      <c r="F226" s="31">
        <v>7766.630422629999</v>
      </c>
      <c r="G226" s="32">
        <f t="shared" si="65"/>
        <v>21.850291727384693</v>
      </c>
      <c r="H226" s="31">
        <v>4212.155947171998</v>
      </c>
      <c r="I226" s="32">
        <f t="shared" si="63"/>
        <v>11.850291727384693</v>
      </c>
      <c r="J226" s="31">
        <v>2632.3111426112823</v>
      </c>
      <c r="K226" s="31">
        <v>263.23111426112825</v>
      </c>
      <c r="L226" s="32">
        <f t="shared" si="59"/>
        <v>10</v>
      </c>
      <c r="M226" s="31">
        <v>471.602580239893</v>
      </c>
      <c r="N226" s="32">
        <f t="shared" si="64"/>
        <v>17.915913229469442</v>
      </c>
      <c r="O226" s="32">
        <f t="shared" si="66"/>
        <v>208.37146597876472</v>
      </c>
      <c r="P226" s="33">
        <f t="shared" si="66"/>
        <v>7.915913229469442</v>
      </c>
      <c r="S226" s="37"/>
      <c r="T226" s="37"/>
      <c r="U226" s="38"/>
    </row>
    <row r="227" spans="1:21" ht="15.75">
      <c r="A227" s="40"/>
      <c r="B227" s="35" t="s">
        <v>26</v>
      </c>
      <c r="C227" s="30">
        <v>36652.59571050572</v>
      </c>
      <c r="D227" s="31">
        <v>3665.259571050572</v>
      </c>
      <c r="E227" s="32">
        <f t="shared" si="60"/>
        <v>10</v>
      </c>
      <c r="F227" s="31">
        <v>7803.86121388</v>
      </c>
      <c r="G227" s="32">
        <f t="shared" si="65"/>
        <v>21.291428513051216</v>
      </c>
      <c r="H227" s="31">
        <v>4138.601642829428</v>
      </c>
      <c r="I227" s="32">
        <f t="shared" si="63"/>
        <v>11.291428513051216</v>
      </c>
      <c r="J227" s="31">
        <v>2666.784322733088</v>
      </c>
      <c r="K227" s="31">
        <v>266.67843227330883</v>
      </c>
      <c r="L227" s="32">
        <f t="shared" si="59"/>
        <v>10</v>
      </c>
      <c r="M227" s="31">
        <v>473.713255466735</v>
      </c>
      <c r="N227" s="32">
        <f t="shared" si="64"/>
        <v>17.76346333779418</v>
      </c>
      <c r="O227" s="32">
        <f t="shared" si="66"/>
        <v>207.03482319342618</v>
      </c>
      <c r="P227" s="33">
        <f t="shared" si="66"/>
        <v>7.763463337794182</v>
      </c>
      <c r="S227" s="37"/>
      <c r="T227" s="37"/>
      <c r="U227" s="38"/>
    </row>
    <row r="228" spans="1:21" ht="15.75">
      <c r="A228" s="40">
        <v>2020</v>
      </c>
      <c r="B228" s="41" t="s">
        <v>27</v>
      </c>
      <c r="C228" s="30">
        <v>36254.990917949995</v>
      </c>
      <c r="D228" s="31">
        <v>3625.499091795</v>
      </c>
      <c r="E228" s="32">
        <f t="shared" si="60"/>
        <v>10</v>
      </c>
      <c r="F228" s="31">
        <v>8064.16393059</v>
      </c>
      <c r="G228" s="32">
        <f t="shared" si="65"/>
        <v>22.24290704923994</v>
      </c>
      <c r="H228" s="31">
        <v>4438.664838795</v>
      </c>
      <c r="I228" s="32">
        <f t="shared" si="63"/>
        <v>12.242907049239939</v>
      </c>
      <c r="J228" s="31">
        <v>2684.8910456427125</v>
      </c>
      <c r="K228" s="31">
        <v>268.48910456427126</v>
      </c>
      <c r="L228" s="32">
        <f t="shared" si="59"/>
        <v>10</v>
      </c>
      <c r="M228" s="31">
        <v>434.07270511065195</v>
      </c>
      <c r="N228" s="32">
        <f t="shared" si="64"/>
        <v>16.16723724469583</v>
      </c>
      <c r="O228" s="32">
        <f t="shared" si="66"/>
        <v>165.5836005463807</v>
      </c>
      <c r="P228" s="33">
        <f t="shared" si="66"/>
        <v>6.16723724469583</v>
      </c>
      <c r="S228" s="37"/>
      <c r="T228" s="37"/>
      <c r="U228" s="38"/>
    </row>
    <row r="229" spans="1:21" ht="15.75">
      <c r="A229" s="40"/>
      <c r="B229" s="41" t="s">
        <v>28</v>
      </c>
      <c r="C229" s="30">
        <v>38198.83545315286</v>
      </c>
      <c r="D229" s="31">
        <v>3819.883545315286</v>
      </c>
      <c r="E229" s="32">
        <f t="shared" si="60"/>
        <v>10</v>
      </c>
      <c r="F229" s="31">
        <v>7363.7473839799995</v>
      </c>
      <c r="G229" s="32">
        <f t="shared" si="65"/>
        <v>19.277413294473117</v>
      </c>
      <c r="H229" s="31">
        <v>3543.8638386647135</v>
      </c>
      <c r="I229" s="32">
        <f aca="true" t="shared" si="67" ref="I229:I275">+G229-E229</f>
        <v>9.277413294473117</v>
      </c>
      <c r="J229" s="31">
        <v>2710.788311708255</v>
      </c>
      <c r="K229" s="31">
        <v>271.07883117082554</v>
      </c>
      <c r="L229" s="32">
        <f t="shared" si="59"/>
        <v>10</v>
      </c>
      <c r="M229" s="31">
        <v>454.213295607679</v>
      </c>
      <c r="N229" s="32">
        <f t="shared" si="64"/>
        <v>16.7557641312629</v>
      </c>
      <c r="O229" s="32">
        <f t="shared" si="66"/>
        <v>183.13446443685348</v>
      </c>
      <c r="P229" s="33">
        <f t="shared" si="66"/>
        <v>6.7557641312629</v>
      </c>
      <c r="S229" s="37"/>
      <c r="T229" s="37"/>
      <c r="U229" s="38"/>
    </row>
    <row r="230" spans="1:21" ht="15.75">
      <c r="A230" s="40"/>
      <c r="B230" s="41" t="s">
        <v>29</v>
      </c>
      <c r="C230" s="30">
        <v>37588.872637845714</v>
      </c>
      <c r="D230" s="31">
        <v>3758.8872637845716</v>
      </c>
      <c r="E230" s="32">
        <f t="shared" si="60"/>
        <v>10</v>
      </c>
      <c r="F230" s="31">
        <v>5678.310954510001</v>
      </c>
      <c r="G230" s="32">
        <f t="shared" si="65"/>
        <v>15.106361420355263</v>
      </c>
      <c r="H230" s="31">
        <v>1919.423690725429</v>
      </c>
      <c r="I230" s="32">
        <f t="shared" si="67"/>
        <v>5.106361420355263</v>
      </c>
      <c r="J230" s="31">
        <v>2727.440565236913</v>
      </c>
      <c r="K230" s="31">
        <v>272.7440565236913</v>
      </c>
      <c r="L230" s="32">
        <f t="shared" si="59"/>
        <v>10.000000000000002</v>
      </c>
      <c r="M230" s="31">
        <v>461.86833712356207</v>
      </c>
      <c r="N230" s="32">
        <f t="shared" si="64"/>
        <v>16.934130224885138</v>
      </c>
      <c r="O230" s="32">
        <f t="shared" si="66"/>
        <v>189.12428059987076</v>
      </c>
      <c r="P230" s="33">
        <f t="shared" si="66"/>
        <v>6.934130224885136</v>
      </c>
      <c r="S230" s="37"/>
      <c r="T230" s="37"/>
      <c r="U230" s="38"/>
    </row>
    <row r="231" spans="1:21" ht="15.75">
      <c r="A231" s="40"/>
      <c r="B231" s="41" t="s">
        <v>30</v>
      </c>
      <c r="C231" s="30">
        <v>36538.61638723286</v>
      </c>
      <c r="D231" s="31">
        <v>3653.8616387232864</v>
      </c>
      <c r="E231" s="32">
        <f t="shared" si="60"/>
        <v>10</v>
      </c>
      <c r="F231" s="31">
        <v>6411.412342719998</v>
      </c>
      <c r="G231" s="32">
        <f t="shared" si="65"/>
        <v>17.546948890380648</v>
      </c>
      <c r="H231" s="31">
        <v>2757.550703996712</v>
      </c>
      <c r="I231" s="32">
        <f t="shared" si="67"/>
        <v>7.546948890380648</v>
      </c>
      <c r="J231" s="31">
        <v>2739.6017701975943</v>
      </c>
      <c r="K231" s="31">
        <v>273.96017701975944</v>
      </c>
      <c r="L231" s="32">
        <f t="shared" si="59"/>
        <v>10</v>
      </c>
      <c r="M231" s="31">
        <v>496.5632081926661</v>
      </c>
      <c r="N231" s="32">
        <f t="shared" si="64"/>
        <v>18.125379155265016</v>
      </c>
      <c r="O231" s="32">
        <f t="shared" si="66"/>
        <v>222.60303117290664</v>
      </c>
      <c r="P231" s="33">
        <f t="shared" si="66"/>
        <v>8.125379155265016</v>
      </c>
      <c r="S231" s="37"/>
      <c r="T231" s="37"/>
      <c r="U231" s="38"/>
    </row>
    <row r="232" spans="1:21" ht="15.75">
      <c r="A232" s="40"/>
      <c r="B232" s="41" t="s">
        <v>31</v>
      </c>
      <c r="C232" s="30">
        <v>36913.331282275714</v>
      </c>
      <c r="D232" s="31">
        <v>3691.3331282275717</v>
      </c>
      <c r="E232" s="32">
        <f t="shared" si="60"/>
        <v>10</v>
      </c>
      <c r="F232" s="31">
        <v>6715.022107429998</v>
      </c>
      <c r="G232" s="32">
        <f t="shared" si="65"/>
        <v>18.19131970528566</v>
      </c>
      <c r="H232" s="31">
        <v>3023.6889792024263</v>
      </c>
      <c r="I232" s="32">
        <f t="shared" si="67"/>
        <v>8.191319705285661</v>
      </c>
      <c r="J232" s="31">
        <v>2737.794216810523</v>
      </c>
      <c r="K232" s="31">
        <v>273.77942168105227</v>
      </c>
      <c r="L232" s="32">
        <f t="shared" si="59"/>
        <v>10</v>
      </c>
      <c r="M232" s="31">
        <v>503.851351717431</v>
      </c>
      <c r="N232" s="32">
        <f t="shared" si="64"/>
        <v>18.40355088135178</v>
      </c>
      <c r="O232" s="32">
        <f t="shared" si="66"/>
        <v>230.07193003637872</v>
      </c>
      <c r="P232" s="33">
        <f t="shared" si="66"/>
        <v>8.40355088135178</v>
      </c>
      <c r="S232" s="37"/>
      <c r="T232" s="37"/>
      <c r="U232" s="38"/>
    </row>
    <row r="233" spans="1:21" ht="15.75">
      <c r="A233" s="40"/>
      <c r="B233" s="41" t="s">
        <v>32</v>
      </c>
      <c r="C233" s="30">
        <v>37782.700661875</v>
      </c>
      <c r="D233" s="31">
        <v>3778.2700661875006</v>
      </c>
      <c r="E233" s="32">
        <f t="shared" si="60"/>
        <v>10</v>
      </c>
      <c r="F233" s="31">
        <v>7389.6056774</v>
      </c>
      <c r="G233" s="32">
        <f t="shared" si="65"/>
        <v>19.55817225330468</v>
      </c>
      <c r="H233" s="31">
        <v>3611.3356112124993</v>
      </c>
      <c r="I233" s="32">
        <f t="shared" si="67"/>
        <v>9.55817225330468</v>
      </c>
      <c r="J233" s="31">
        <v>2747.4034068320043</v>
      </c>
      <c r="K233" s="31">
        <v>274.74034068320043</v>
      </c>
      <c r="L233" s="32">
        <f t="shared" si="59"/>
        <v>10</v>
      </c>
      <c r="M233" s="31">
        <v>512.482452752618</v>
      </c>
      <c r="N233" s="32">
        <f t="shared" si="64"/>
        <v>18.65333832950127</v>
      </c>
      <c r="O233" s="32">
        <f t="shared" si="66"/>
        <v>237.74211206941754</v>
      </c>
      <c r="P233" s="33">
        <f t="shared" si="66"/>
        <v>8.65333832950127</v>
      </c>
      <c r="S233" s="37"/>
      <c r="T233" s="37"/>
      <c r="U233" s="38"/>
    </row>
    <row r="234" spans="1:21" ht="15.75">
      <c r="A234" s="40"/>
      <c r="B234" s="41" t="s">
        <v>33</v>
      </c>
      <c r="C234" s="30">
        <v>38351.84134957072</v>
      </c>
      <c r="D234" s="31">
        <v>3589.0944087264897</v>
      </c>
      <c r="E234" s="32">
        <f t="shared" si="60"/>
        <v>9.358336607654598</v>
      </c>
      <c r="F234" s="31">
        <v>7664.582686639999</v>
      </c>
      <c r="G234" s="32">
        <f t="shared" si="65"/>
        <v>19.984914457636048</v>
      </c>
      <c r="H234" s="31">
        <v>4075.4882779135096</v>
      </c>
      <c r="I234" s="32">
        <f t="shared" si="67"/>
        <v>10.62657784998145</v>
      </c>
      <c r="J234" s="31">
        <v>2793.3180119053554</v>
      </c>
      <c r="K234" s="31">
        <v>279.33180119053554</v>
      </c>
      <c r="L234" s="32">
        <f t="shared" si="59"/>
        <v>10</v>
      </c>
      <c r="M234" s="31">
        <v>494.324393750345</v>
      </c>
      <c r="N234" s="32">
        <f t="shared" si="64"/>
        <v>17.69667440812299</v>
      </c>
      <c r="O234" s="32">
        <f t="shared" si="66"/>
        <v>214.99259255980945</v>
      </c>
      <c r="P234" s="33">
        <f t="shared" si="66"/>
        <v>7.696674408122991</v>
      </c>
      <c r="S234" s="37"/>
      <c r="T234" s="37"/>
      <c r="U234" s="38"/>
    </row>
    <row r="235" spans="1:21" ht="15.75">
      <c r="A235" s="40"/>
      <c r="B235" s="41" t="s">
        <v>34</v>
      </c>
      <c r="C235" s="30">
        <v>38452.86595510571</v>
      </c>
      <c r="D235" s="31">
        <v>3603.2702225639496</v>
      </c>
      <c r="E235" s="32">
        <f t="shared" si="60"/>
        <v>9.370615513472574</v>
      </c>
      <c r="F235" s="31">
        <v>7184.240103369999</v>
      </c>
      <c r="G235" s="32">
        <f t="shared" si="65"/>
        <v>18.68323706159563</v>
      </c>
      <c r="H235" s="31">
        <v>3580.9698808060493</v>
      </c>
      <c r="I235" s="32">
        <f t="shared" si="67"/>
        <v>9.312621548123056</v>
      </c>
      <c r="J235" s="31">
        <v>2859.008004595047</v>
      </c>
      <c r="K235" s="31">
        <v>285.9008004595048</v>
      </c>
      <c r="L235" s="32">
        <f t="shared" si="59"/>
        <v>10.000000000000004</v>
      </c>
      <c r="M235" s="31">
        <v>544.9196665196489</v>
      </c>
      <c r="N235" s="32">
        <f t="shared" si="64"/>
        <v>19.059746095283558</v>
      </c>
      <c r="O235" s="32">
        <f t="shared" si="66"/>
        <v>259.0188660601441</v>
      </c>
      <c r="P235" s="33">
        <f t="shared" si="66"/>
        <v>9.059746095283554</v>
      </c>
      <c r="S235" s="37"/>
      <c r="T235" s="37"/>
      <c r="U235" s="38"/>
    </row>
    <row r="236" spans="1:21" ht="15.75">
      <c r="A236" s="40"/>
      <c r="B236" s="41" t="s">
        <v>35</v>
      </c>
      <c r="C236" s="30">
        <v>39185.66081758784</v>
      </c>
      <c r="D236" s="31">
        <v>3673.018569185708</v>
      </c>
      <c r="E236" s="32">
        <f t="shared" si="60"/>
        <v>9.37337406732499</v>
      </c>
      <c r="F236" s="31">
        <v>7213.70588402</v>
      </c>
      <c r="G236" s="32">
        <f t="shared" si="65"/>
        <v>18.409044873838766</v>
      </c>
      <c r="H236" s="31">
        <v>3540.6873148342916</v>
      </c>
      <c r="I236" s="32">
        <f t="shared" si="67"/>
        <v>9.035670806513776</v>
      </c>
      <c r="J236" s="31">
        <v>2940.268952828162</v>
      </c>
      <c r="K236" s="31">
        <v>294.02689528281627</v>
      </c>
      <c r="L236" s="32">
        <f t="shared" si="59"/>
        <v>10.000000000000002</v>
      </c>
      <c r="M236" s="31">
        <v>537.75134276471</v>
      </c>
      <c r="N236" s="32">
        <f t="shared" si="64"/>
        <v>18.289188893671174</v>
      </c>
      <c r="O236" s="32">
        <f t="shared" si="66"/>
        <v>243.72444748189372</v>
      </c>
      <c r="P236" s="33">
        <f t="shared" si="66"/>
        <v>8.289188893671172</v>
      </c>
      <c r="S236" s="37"/>
      <c r="T236" s="37"/>
      <c r="U236" s="38"/>
    </row>
    <row r="237" spans="1:21" ht="16.5" customHeight="1">
      <c r="A237" s="40"/>
      <c r="B237" s="41" t="s">
        <v>36</v>
      </c>
      <c r="C237" s="30">
        <v>39306.79759694357</v>
      </c>
      <c r="D237" s="31">
        <v>3684.2172453231537</v>
      </c>
      <c r="E237" s="32">
        <f t="shared" si="60"/>
        <v>9.37297737429933</v>
      </c>
      <c r="F237" s="31">
        <v>7398.497951509999</v>
      </c>
      <c r="G237" s="32">
        <f t="shared" si="65"/>
        <v>18.82243887526796</v>
      </c>
      <c r="H237" s="31">
        <v>3714.2807061868457</v>
      </c>
      <c r="I237" s="32">
        <f t="shared" si="67"/>
        <v>9.44946150096863</v>
      </c>
      <c r="J237" s="31">
        <v>2968.603831005142</v>
      </c>
      <c r="K237" s="31">
        <v>296.86038310051424</v>
      </c>
      <c r="L237" s="32">
        <f t="shared" si="59"/>
        <v>10</v>
      </c>
      <c r="M237" s="31">
        <v>523.877477444884</v>
      </c>
      <c r="N237" s="32">
        <f t="shared" si="64"/>
        <v>17.647268118882128</v>
      </c>
      <c r="O237" s="32">
        <f t="shared" si="66"/>
        <v>227.01709434436975</v>
      </c>
      <c r="P237" s="33">
        <f t="shared" si="66"/>
        <v>7.647268118882128</v>
      </c>
      <c r="S237" s="37"/>
      <c r="T237" s="37"/>
      <c r="U237" s="38"/>
    </row>
    <row r="238" spans="1:21" ht="16.5" customHeight="1">
      <c r="A238" s="40"/>
      <c r="B238" s="41" t="s">
        <v>37</v>
      </c>
      <c r="C238" s="30">
        <v>42417.73216309429</v>
      </c>
      <c r="D238" s="31">
        <v>3987.3888696652616</v>
      </c>
      <c r="E238" s="32">
        <f t="shared" si="60"/>
        <v>9.40028772479851</v>
      </c>
      <c r="F238" s="31">
        <v>7241.05746157</v>
      </c>
      <c r="G238" s="32">
        <f t="shared" si="65"/>
        <v>17.070826497108467</v>
      </c>
      <c r="H238" s="31">
        <v>3253.668591904738</v>
      </c>
      <c r="I238" s="32">
        <f t="shared" si="67"/>
        <v>7.670538772309957</v>
      </c>
      <c r="J238" s="31">
        <v>2980.690440968883</v>
      </c>
      <c r="K238" s="31">
        <v>298.0690440968884</v>
      </c>
      <c r="L238" s="32">
        <f t="shared" si="59"/>
        <v>10.000000000000002</v>
      </c>
      <c r="M238" s="31">
        <v>519.7680098600971</v>
      </c>
      <c r="N238" s="32">
        <f t="shared" si="64"/>
        <v>17.437839324607786</v>
      </c>
      <c r="O238" s="32">
        <f t="shared" si="66"/>
        <v>221.69896576320872</v>
      </c>
      <c r="P238" s="33">
        <f t="shared" si="66"/>
        <v>7.4378393246077845</v>
      </c>
      <c r="S238" s="37"/>
      <c r="T238" s="37"/>
      <c r="U238" s="38"/>
    </row>
    <row r="239" spans="1:21" ht="16.5" customHeight="1">
      <c r="A239" s="40"/>
      <c r="B239" s="41" t="s">
        <v>26</v>
      </c>
      <c r="C239" s="30">
        <v>42022.83527723214</v>
      </c>
      <c r="D239" s="31">
        <v>3926.08178586054</v>
      </c>
      <c r="E239" s="32">
        <f t="shared" si="60"/>
        <v>9.342734158605621</v>
      </c>
      <c r="F239" s="31">
        <v>10164.22451883</v>
      </c>
      <c r="G239" s="32">
        <f t="shared" si="65"/>
        <v>24.187383958685317</v>
      </c>
      <c r="H239" s="31">
        <v>6238.14273296946</v>
      </c>
      <c r="I239" s="32">
        <f t="shared" si="67"/>
        <v>14.844649800079695</v>
      </c>
      <c r="J239" s="31">
        <v>3065.579976604273</v>
      </c>
      <c r="K239" s="31">
        <v>306.5579976604273</v>
      </c>
      <c r="L239" s="32">
        <f t="shared" si="59"/>
        <v>10</v>
      </c>
      <c r="M239" s="31">
        <v>588.4303586646879</v>
      </c>
      <c r="N239" s="32">
        <f t="shared" si="64"/>
        <v>19.194748241945696</v>
      </c>
      <c r="O239" s="32">
        <f>+M239-K239</f>
        <v>281.8723610042606</v>
      </c>
      <c r="P239" s="33">
        <f t="shared" si="66"/>
        <v>9.194748241945696</v>
      </c>
      <c r="S239" s="37"/>
      <c r="T239" s="37"/>
      <c r="U239" s="38"/>
    </row>
    <row r="240" spans="1:21" ht="16.5" customHeight="1">
      <c r="A240" s="40">
        <v>2021</v>
      </c>
      <c r="B240" s="41" t="s">
        <v>27</v>
      </c>
      <c r="C240" s="30">
        <v>42001.309086331436</v>
      </c>
      <c r="D240" s="31">
        <v>3934.416097068519</v>
      </c>
      <c r="E240" s="32">
        <f t="shared" si="60"/>
        <v>9.36736540516282</v>
      </c>
      <c r="F240" s="31">
        <v>7715.64206743</v>
      </c>
      <c r="G240" s="32">
        <f t="shared" si="65"/>
        <v>18.370003781479554</v>
      </c>
      <c r="H240" s="31">
        <v>3781.225970361481</v>
      </c>
      <c r="I240" s="32">
        <f t="shared" si="67"/>
        <v>9.002638376316733</v>
      </c>
      <c r="J240" s="31">
        <v>3120.7385949566374</v>
      </c>
      <c r="K240" s="31">
        <v>312.0738594956637</v>
      </c>
      <c r="L240" s="32">
        <f t="shared" si="59"/>
        <v>10</v>
      </c>
      <c r="M240" s="31">
        <v>610.340116166354</v>
      </c>
      <c r="N240" s="32">
        <f t="shared" si="64"/>
        <v>19.557553367421175</v>
      </c>
      <c r="O240" s="32">
        <f aca="true" t="shared" si="68" ref="O240:P255">+M240-K240</f>
        <v>298.2662566706903</v>
      </c>
      <c r="P240" s="33">
        <f t="shared" si="66"/>
        <v>9.557553367421175</v>
      </c>
      <c r="S240" s="37"/>
      <c r="T240" s="37"/>
      <c r="U240" s="38"/>
    </row>
    <row r="241" spans="1:21" ht="16.5" customHeight="1">
      <c r="A241" s="40"/>
      <c r="B241" s="41" t="s">
        <v>28</v>
      </c>
      <c r="C241" s="30">
        <v>42437.79637629214</v>
      </c>
      <c r="D241" s="31">
        <v>3976.574063037245</v>
      </c>
      <c r="E241" s="32">
        <f t="shared" si="60"/>
        <v>9.37035944981054</v>
      </c>
      <c r="F241" s="31">
        <v>6502.630425990001</v>
      </c>
      <c r="G241" s="32">
        <f t="shared" si="65"/>
        <v>15.322733462246152</v>
      </c>
      <c r="H241" s="31">
        <v>2526.0563629527555</v>
      </c>
      <c r="I241" s="32">
        <f t="shared" si="67"/>
        <v>5.952374012435612</v>
      </c>
      <c r="J241" s="31">
        <v>3120.7642879035006</v>
      </c>
      <c r="K241" s="31">
        <v>312.0764287903501</v>
      </c>
      <c r="L241" s="32">
        <f t="shared" si="59"/>
        <v>10.000000000000002</v>
      </c>
      <c r="M241" s="31">
        <v>538.9924673892269</v>
      </c>
      <c r="N241" s="32">
        <f t="shared" si="64"/>
        <v>17.271168779982318</v>
      </c>
      <c r="O241" s="32">
        <f t="shared" si="68"/>
        <v>226.9160385988768</v>
      </c>
      <c r="P241" s="33">
        <f t="shared" si="66"/>
        <v>7.271168779982316</v>
      </c>
      <c r="S241" s="37"/>
      <c r="T241" s="37"/>
      <c r="U241" s="38"/>
    </row>
    <row r="242" spans="1:21" ht="16.5" customHeight="1">
      <c r="A242" s="40"/>
      <c r="B242" s="41" t="s">
        <v>29</v>
      </c>
      <c r="C242" s="30">
        <v>43908.92930756428</v>
      </c>
      <c r="D242" s="31">
        <v>4108.432179298431</v>
      </c>
      <c r="E242" s="32">
        <f t="shared" si="60"/>
        <v>9.356712277178355</v>
      </c>
      <c r="F242" s="31">
        <v>7408.349788709999</v>
      </c>
      <c r="G242" s="32">
        <f t="shared" si="65"/>
        <v>16.87208024777263</v>
      </c>
      <c r="H242" s="31">
        <v>3299.9176094115683</v>
      </c>
      <c r="I242" s="32">
        <f t="shared" si="67"/>
        <v>7.515367970594275</v>
      </c>
      <c r="J242" s="31">
        <v>3149.973799309438</v>
      </c>
      <c r="K242" s="31">
        <v>314.9973799309438</v>
      </c>
      <c r="L242" s="32">
        <f t="shared" si="59"/>
        <v>10</v>
      </c>
      <c r="M242" s="31">
        <v>545.2934052077201</v>
      </c>
      <c r="N242" s="32">
        <f t="shared" si="64"/>
        <v>17.311045740357063</v>
      </c>
      <c r="O242" s="32">
        <f t="shared" si="68"/>
        <v>230.29602527677628</v>
      </c>
      <c r="P242" s="33">
        <f t="shared" si="66"/>
        <v>7.311045740357063</v>
      </c>
      <c r="S242" s="37"/>
      <c r="T242" s="37"/>
      <c r="U242" s="38"/>
    </row>
    <row r="243" spans="1:21" ht="16.5" customHeight="1">
      <c r="A243" s="40"/>
      <c r="B243" s="41" t="s">
        <v>30</v>
      </c>
      <c r="C243" s="30">
        <v>44246.81764872999</v>
      </c>
      <c r="D243" s="31">
        <v>4424.681764873001</v>
      </c>
      <c r="E243" s="32">
        <f t="shared" si="60"/>
        <v>10.000000000000005</v>
      </c>
      <c r="F243" s="31">
        <v>7404.527135230001</v>
      </c>
      <c r="G243" s="32">
        <f t="shared" si="65"/>
        <v>16.734598167067347</v>
      </c>
      <c r="H243" s="31">
        <v>2979.8453703569994</v>
      </c>
      <c r="I243" s="32">
        <f t="shared" si="67"/>
        <v>6.734598167067341</v>
      </c>
      <c r="J243" s="31">
        <v>3203.3129766953034</v>
      </c>
      <c r="K243" s="31">
        <v>320.3312976695304</v>
      </c>
      <c r="L243" s="32">
        <f t="shared" si="59"/>
        <v>10.000000000000002</v>
      </c>
      <c r="M243" s="31">
        <v>545.609410836565</v>
      </c>
      <c r="N243" s="32">
        <f t="shared" si="64"/>
        <v>17.032660086790603</v>
      </c>
      <c r="O243" s="32">
        <f t="shared" si="68"/>
        <v>225.27811316703458</v>
      </c>
      <c r="P243" s="33">
        <f t="shared" si="66"/>
        <v>7.032660086790601</v>
      </c>
      <c r="S243" s="37"/>
      <c r="T243" s="37"/>
      <c r="U243" s="38"/>
    </row>
    <row r="244" spans="1:21" ht="16.5" customHeight="1">
      <c r="A244" s="40"/>
      <c r="B244" s="41" t="s">
        <v>31</v>
      </c>
      <c r="C244" s="30">
        <v>44889.354271958575</v>
      </c>
      <c r="D244" s="31">
        <v>4488.935427195856</v>
      </c>
      <c r="E244" s="32">
        <f t="shared" si="60"/>
        <v>9.999999999999998</v>
      </c>
      <c r="F244" s="31">
        <v>7444.037634429999</v>
      </c>
      <c r="G244" s="32">
        <f t="shared" si="65"/>
        <v>16.583080231742453</v>
      </c>
      <c r="H244" s="31">
        <v>2955.102207234143</v>
      </c>
      <c r="I244" s="32">
        <f t="shared" si="67"/>
        <v>6.583080231742455</v>
      </c>
      <c r="J244" s="31">
        <v>3204.637959898059</v>
      </c>
      <c r="K244" s="31">
        <v>320.4637959898059</v>
      </c>
      <c r="L244" s="32">
        <f t="shared" si="59"/>
        <v>10</v>
      </c>
      <c r="M244" s="31">
        <v>564.254969991093</v>
      </c>
      <c r="N244" s="32">
        <f t="shared" si="64"/>
        <v>17.607448237586322</v>
      </c>
      <c r="O244" s="32">
        <f t="shared" si="68"/>
        <v>243.79117400128717</v>
      </c>
      <c r="P244" s="33">
        <f t="shared" si="66"/>
        <v>7.607448237586322</v>
      </c>
      <c r="S244" s="37"/>
      <c r="T244" s="37"/>
      <c r="U244" s="38"/>
    </row>
    <row r="245" spans="1:21" ht="16.5" customHeight="1">
      <c r="A245" s="40"/>
      <c r="B245" s="41" t="s">
        <v>32</v>
      </c>
      <c r="C245" s="30">
        <v>45170.726751867864</v>
      </c>
      <c r="D245" s="31">
        <v>4517.072675186786</v>
      </c>
      <c r="E245" s="32">
        <f t="shared" si="60"/>
        <v>10</v>
      </c>
      <c r="F245" s="31">
        <v>6712.41470874</v>
      </c>
      <c r="G245" s="32">
        <f t="shared" si="65"/>
        <v>14.860098987586984</v>
      </c>
      <c r="H245" s="31">
        <v>2195.3420335532137</v>
      </c>
      <c r="I245" s="32">
        <f t="shared" si="67"/>
        <v>4.8600989875869836</v>
      </c>
      <c r="J245" s="31">
        <v>3239.8544806727677</v>
      </c>
      <c r="K245" s="31">
        <v>323.98544806727676</v>
      </c>
      <c r="L245" s="32">
        <f t="shared" si="59"/>
        <v>10</v>
      </c>
      <c r="M245" s="31">
        <v>535.5469141152579</v>
      </c>
      <c r="N245" s="32">
        <f t="shared" si="64"/>
        <v>16.529968160917203</v>
      </c>
      <c r="O245" s="32">
        <f t="shared" si="68"/>
        <v>211.56146604798113</v>
      </c>
      <c r="P245" s="33">
        <f t="shared" si="66"/>
        <v>6.529968160917203</v>
      </c>
      <c r="S245" s="37"/>
      <c r="T245" s="37"/>
      <c r="U245" s="38"/>
    </row>
    <row r="246" spans="1:21" ht="16.5" customHeight="1">
      <c r="A246" s="40"/>
      <c r="B246" s="41" t="s">
        <v>33</v>
      </c>
      <c r="C246" s="30">
        <v>45086.795039500714</v>
      </c>
      <c r="D246" s="31">
        <v>4508.679503950071</v>
      </c>
      <c r="E246" s="32">
        <f t="shared" si="60"/>
        <v>10</v>
      </c>
      <c r="F246" s="31">
        <v>7800.41122773</v>
      </c>
      <c r="G246" s="32">
        <f t="shared" si="65"/>
        <v>17.300877609277904</v>
      </c>
      <c r="H246" s="31">
        <v>3291.731723779929</v>
      </c>
      <c r="I246" s="32">
        <f t="shared" si="67"/>
        <v>7.300877609277904</v>
      </c>
      <c r="J246" s="31">
        <v>3229.8931179862816</v>
      </c>
      <c r="K246" s="31">
        <v>322.98931179862814</v>
      </c>
      <c r="L246" s="32">
        <f t="shared" si="59"/>
        <v>10</v>
      </c>
      <c r="M246" s="31">
        <v>552.71439984287</v>
      </c>
      <c r="N246" s="32">
        <f t="shared" si="64"/>
        <v>17.11246718242698</v>
      </c>
      <c r="O246" s="32">
        <f t="shared" si="68"/>
        <v>229.72508804424183</v>
      </c>
      <c r="P246" s="33">
        <f t="shared" si="66"/>
        <v>7.112467182426979</v>
      </c>
      <c r="S246" s="37"/>
      <c r="T246" s="37"/>
      <c r="U246" s="38"/>
    </row>
    <row r="247" spans="1:21" ht="16.5" customHeight="1">
      <c r="A247" s="40"/>
      <c r="B247" s="41" t="s">
        <v>34</v>
      </c>
      <c r="C247" s="30">
        <v>45416.5739783469</v>
      </c>
      <c r="D247" s="31">
        <v>4541.6573978346905</v>
      </c>
      <c r="E247" s="32">
        <f t="shared" si="60"/>
        <v>10</v>
      </c>
      <c r="F247" s="31">
        <v>8111.43860322</v>
      </c>
      <c r="G247" s="32">
        <f t="shared" si="65"/>
        <v>17.860084750310012</v>
      </c>
      <c r="H247" s="31">
        <v>3569.7812053853095</v>
      </c>
      <c r="I247" s="32">
        <f t="shared" si="67"/>
        <v>7.860084750310012</v>
      </c>
      <c r="J247" s="31">
        <v>3261.7920660405184</v>
      </c>
      <c r="K247" s="31">
        <v>326.17920660405196</v>
      </c>
      <c r="L247" s="32">
        <f t="shared" si="59"/>
        <v>10.000000000000004</v>
      </c>
      <c r="M247" s="31">
        <v>553.8045474208299</v>
      </c>
      <c r="N247" s="32">
        <f t="shared" si="64"/>
        <v>16.978536222055745</v>
      </c>
      <c r="O247" s="32">
        <f t="shared" si="68"/>
        <v>227.6253408167779</v>
      </c>
      <c r="P247" s="33">
        <f t="shared" si="68"/>
        <v>6.978536222055741</v>
      </c>
      <c r="S247" s="37"/>
      <c r="T247" s="37"/>
      <c r="U247" s="38"/>
    </row>
    <row r="248" spans="1:21" ht="16.5" customHeight="1">
      <c r="A248" s="40"/>
      <c r="B248" s="41" t="s">
        <v>35</v>
      </c>
      <c r="C248" s="30">
        <v>45916.304006877865</v>
      </c>
      <c r="D248" s="31">
        <v>4591.630400687785</v>
      </c>
      <c r="E248" s="32">
        <f t="shared" si="60"/>
        <v>9.999999999999998</v>
      </c>
      <c r="F248" s="31">
        <v>7875.9181285</v>
      </c>
      <c r="G248" s="32">
        <f t="shared" si="65"/>
        <v>17.152770238911774</v>
      </c>
      <c r="H248" s="31">
        <v>3284.287727812215</v>
      </c>
      <c r="I248" s="32">
        <f t="shared" si="67"/>
        <v>7.152770238911776</v>
      </c>
      <c r="J248" s="31">
        <v>3245.4190705041383</v>
      </c>
      <c r="K248" s="31">
        <v>324.54190705041384</v>
      </c>
      <c r="L248" s="32">
        <f t="shared" si="59"/>
        <v>10</v>
      </c>
      <c r="M248" s="31">
        <v>552.0257791266871</v>
      </c>
      <c r="N248" s="32">
        <f t="shared" si="64"/>
        <v>17.009383599910144</v>
      </c>
      <c r="O248" s="32">
        <f t="shared" si="68"/>
        <v>227.48387207627326</v>
      </c>
      <c r="P248" s="33">
        <f t="shared" si="68"/>
        <v>7.009383599910144</v>
      </c>
      <c r="S248" s="37"/>
      <c r="T248" s="37"/>
      <c r="U248" s="38"/>
    </row>
    <row r="249" spans="1:21" ht="16.5" customHeight="1">
      <c r="A249" s="40"/>
      <c r="B249" s="41" t="s">
        <v>36</v>
      </c>
      <c r="C249" s="30">
        <v>46649.08013695215</v>
      </c>
      <c r="D249" s="31">
        <v>4664.908013695215</v>
      </c>
      <c r="E249" s="32">
        <f t="shared" si="60"/>
        <v>10</v>
      </c>
      <c r="F249" s="31">
        <v>7907.740807750001</v>
      </c>
      <c r="G249" s="32">
        <f t="shared" si="65"/>
        <v>16.951547135623024</v>
      </c>
      <c r="H249" s="31">
        <v>3242.832794054786</v>
      </c>
      <c r="I249" s="32">
        <f t="shared" si="67"/>
        <v>6.951547135623024</v>
      </c>
      <c r="J249" s="31">
        <v>3269.5918042421745</v>
      </c>
      <c r="K249" s="31">
        <v>326.95918042421755</v>
      </c>
      <c r="L249" s="32">
        <f t="shared" si="59"/>
        <v>10.000000000000004</v>
      </c>
      <c r="M249" s="31">
        <v>551.1521289746099</v>
      </c>
      <c r="N249" s="32">
        <f t="shared" si="64"/>
        <v>16.856909423968776</v>
      </c>
      <c r="O249" s="32">
        <f t="shared" si="68"/>
        <v>224.19294855039237</v>
      </c>
      <c r="P249" s="33">
        <f t="shared" si="68"/>
        <v>6.856909423968773</v>
      </c>
      <c r="S249" s="37"/>
      <c r="T249" s="37"/>
      <c r="U249" s="38"/>
    </row>
    <row r="250" spans="1:21" ht="16.5" customHeight="1">
      <c r="A250" s="40"/>
      <c r="B250" s="41" t="s">
        <v>37</v>
      </c>
      <c r="C250" s="30">
        <v>51111.999438270715</v>
      </c>
      <c r="D250" s="31">
        <v>5111.199943827071</v>
      </c>
      <c r="E250" s="32">
        <f t="shared" si="60"/>
        <v>10</v>
      </c>
      <c r="F250" s="31">
        <v>9481.564411649999</v>
      </c>
      <c r="G250" s="32">
        <f t="shared" si="65"/>
        <v>18.550564477723334</v>
      </c>
      <c r="H250" s="31">
        <v>4370.3644678229275</v>
      </c>
      <c r="I250" s="32">
        <f t="shared" si="67"/>
        <v>8.550564477723334</v>
      </c>
      <c r="J250" s="31">
        <v>3261.0098928058223</v>
      </c>
      <c r="K250" s="31">
        <v>326.1009892805823</v>
      </c>
      <c r="L250" s="32">
        <f t="shared" si="59"/>
        <v>10.000000000000004</v>
      </c>
      <c r="M250" s="31">
        <v>568.592650473166</v>
      </c>
      <c r="N250" s="32">
        <f t="shared" si="64"/>
        <v>17.436090940035154</v>
      </c>
      <c r="O250" s="32">
        <f t="shared" si="68"/>
        <v>242.4916611925837</v>
      </c>
      <c r="P250" s="33">
        <f t="shared" si="68"/>
        <v>7.43609094003515</v>
      </c>
      <c r="S250" s="37"/>
      <c r="T250" s="37"/>
      <c r="U250" s="38"/>
    </row>
    <row r="251" spans="1:21" ht="16.5" customHeight="1">
      <c r="A251" s="40"/>
      <c r="B251" s="41" t="s">
        <v>26</v>
      </c>
      <c r="C251" s="30">
        <v>49943.867132795705</v>
      </c>
      <c r="D251" s="31">
        <v>4994.386713279571</v>
      </c>
      <c r="E251" s="32">
        <f t="shared" si="60"/>
        <v>10.000000000000002</v>
      </c>
      <c r="F251" s="31">
        <v>11039.42746852</v>
      </c>
      <c r="G251" s="32">
        <f t="shared" si="65"/>
        <v>22.103669784254542</v>
      </c>
      <c r="H251" s="31">
        <v>6045.040755240429</v>
      </c>
      <c r="I251" s="32">
        <f t="shared" si="67"/>
        <v>12.10366978425454</v>
      </c>
      <c r="J251" s="31">
        <v>3313.4397661077146</v>
      </c>
      <c r="K251" s="31">
        <v>331.34397661077145</v>
      </c>
      <c r="L251" s="32">
        <f t="shared" si="59"/>
        <v>10</v>
      </c>
      <c r="M251" s="31">
        <v>695.919037036524</v>
      </c>
      <c r="N251" s="32">
        <f t="shared" si="64"/>
        <v>21.002917999442538</v>
      </c>
      <c r="O251" s="32">
        <f t="shared" si="68"/>
        <v>364.5750604257525</v>
      </c>
      <c r="P251" s="33">
        <f t="shared" si="68"/>
        <v>11.002917999442538</v>
      </c>
      <c r="S251" s="37"/>
      <c r="T251" s="37"/>
      <c r="U251" s="38"/>
    </row>
    <row r="252" spans="1:21" ht="16.5" customHeight="1">
      <c r="A252" s="40">
        <v>2022</v>
      </c>
      <c r="B252" s="41" t="s">
        <v>27</v>
      </c>
      <c r="C252" s="30">
        <v>49527.42285065215</v>
      </c>
      <c r="D252" s="31">
        <v>4952.742285065215</v>
      </c>
      <c r="E252" s="32">
        <f t="shared" si="60"/>
        <v>10</v>
      </c>
      <c r="F252" s="31">
        <v>9649.799316620001</v>
      </c>
      <c r="G252" s="32">
        <f t="shared" si="65"/>
        <v>19.48375013518988</v>
      </c>
      <c r="H252" s="31">
        <v>4697.057031554787</v>
      </c>
      <c r="I252" s="32">
        <f t="shared" si="67"/>
        <v>9.48375013518988</v>
      </c>
      <c r="J252" s="31">
        <v>3360.8976034538127</v>
      </c>
      <c r="K252" s="31">
        <v>336.08976034538125</v>
      </c>
      <c r="L252" s="32">
        <f t="shared" si="59"/>
        <v>10</v>
      </c>
      <c r="M252" s="31">
        <v>592.840464580093</v>
      </c>
      <c r="N252" s="32">
        <f t="shared" si="64"/>
        <v>17.63934920156041</v>
      </c>
      <c r="O252" s="32">
        <f t="shared" si="68"/>
        <v>256.75070423471175</v>
      </c>
      <c r="P252" s="33">
        <f t="shared" si="68"/>
        <v>7.63934920156041</v>
      </c>
      <c r="S252" s="37"/>
      <c r="T252" s="37"/>
      <c r="U252" s="38"/>
    </row>
    <row r="253" spans="1:21" ht="16.5" customHeight="1">
      <c r="A253" s="40"/>
      <c r="B253" s="41" t="s">
        <v>28</v>
      </c>
      <c r="C253" s="30">
        <v>51768.02473347859</v>
      </c>
      <c r="D253" s="31">
        <v>5176.802473347859</v>
      </c>
      <c r="E253" s="32">
        <f t="shared" si="60"/>
        <v>10</v>
      </c>
      <c r="F253" s="31">
        <v>8661.20691651</v>
      </c>
      <c r="G253" s="32">
        <f t="shared" si="65"/>
        <v>16.730804316180066</v>
      </c>
      <c r="H253" s="31">
        <v>3484.4044431621414</v>
      </c>
      <c r="I253" s="32">
        <f t="shared" si="67"/>
        <v>6.730804316180066</v>
      </c>
      <c r="J253" s="31">
        <v>3448.143576485268</v>
      </c>
      <c r="K253" s="31">
        <v>344.8143576485267</v>
      </c>
      <c r="L253" s="32">
        <f t="shared" si="59"/>
        <v>9.999999999999996</v>
      </c>
      <c r="M253" s="31">
        <v>594.0813914288119</v>
      </c>
      <c r="N253" s="32">
        <f t="shared" si="64"/>
        <v>17.22902130526612</v>
      </c>
      <c r="O253" s="32">
        <f t="shared" si="68"/>
        <v>249.2670337802852</v>
      </c>
      <c r="P253" s="33">
        <f t="shared" si="68"/>
        <v>7.229021305266123</v>
      </c>
      <c r="S253" s="37"/>
      <c r="T253" s="37"/>
      <c r="U253" s="38"/>
    </row>
    <row r="254" spans="1:21" ht="16.5" customHeight="1">
      <c r="A254" s="40"/>
      <c r="B254" s="41" t="s">
        <v>29</v>
      </c>
      <c r="C254" s="30">
        <v>50029.97215454643</v>
      </c>
      <c r="D254" s="31">
        <v>5002.997215454643</v>
      </c>
      <c r="E254" s="32">
        <f t="shared" si="60"/>
        <v>10</v>
      </c>
      <c r="F254" s="31">
        <v>9357.29713942</v>
      </c>
      <c r="G254" s="32">
        <f t="shared" si="65"/>
        <v>18.703382665324277</v>
      </c>
      <c r="H254" s="31">
        <v>4354.299923965356</v>
      </c>
      <c r="I254" s="32">
        <f t="shared" si="67"/>
        <v>8.703382665324277</v>
      </c>
      <c r="J254" s="31">
        <v>3463.456051790375</v>
      </c>
      <c r="K254" s="31">
        <v>346.34560517903753</v>
      </c>
      <c r="L254" s="32">
        <f t="shared" si="59"/>
        <v>10</v>
      </c>
      <c r="M254" s="31">
        <v>570.8350466968681</v>
      </c>
      <c r="N254" s="32">
        <f t="shared" si="64"/>
        <v>16.481659884258804</v>
      </c>
      <c r="O254" s="32">
        <f t="shared" si="68"/>
        <v>224.48944151783053</v>
      </c>
      <c r="P254" s="33">
        <f t="shared" si="68"/>
        <v>6.481659884258804</v>
      </c>
      <c r="S254" s="37"/>
      <c r="T254" s="37"/>
      <c r="U254" s="38"/>
    </row>
    <row r="255" spans="1:21" ht="16.5" customHeight="1">
      <c r="A255" s="40"/>
      <c r="B255" s="41" t="s">
        <v>30</v>
      </c>
      <c r="C255" s="30">
        <v>53130.37198405786</v>
      </c>
      <c r="D255" s="31">
        <v>5313.037198405788</v>
      </c>
      <c r="E255" s="32">
        <f t="shared" si="60"/>
        <v>10.000000000000004</v>
      </c>
      <c r="F255" s="31">
        <v>9108.28295429</v>
      </c>
      <c r="G255" s="32">
        <f t="shared" si="65"/>
        <v>17.143269685789146</v>
      </c>
      <c r="H255" s="31">
        <v>3795.2457558842116</v>
      </c>
      <c r="I255" s="32">
        <f t="shared" si="67"/>
        <v>7.143269685789143</v>
      </c>
      <c r="J255" s="31">
        <v>3465.863287190356</v>
      </c>
      <c r="K255" s="31">
        <v>346.58632871903563</v>
      </c>
      <c r="L255" s="32">
        <f t="shared" si="59"/>
        <v>10</v>
      </c>
      <c r="M255" s="31">
        <v>598.640366352778</v>
      </c>
      <c r="N255" s="32">
        <f t="shared" si="64"/>
        <v>17.272474900130092</v>
      </c>
      <c r="O255" s="32">
        <f t="shared" si="68"/>
        <v>252.05403763374233</v>
      </c>
      <c r="P255" s="33">
        <f t="shared" si="68"/>
        <v>7.272474900130092</v>
      </c>
      <c r="S255" s="37"/>
      <c r="T255" s="37"/>
      <c r="U255" s="38"/>
    </row>
    <row r="256" spans="1:21" ht="16.5" customHeight="1">
      <c r="A256" s="40"/>
      <c r="B256" s="41" t="s">
        <v>31</v>
      </c>
      <c r="C256" s="30">
        <v>51431.36311899357</v>
      </c>
      <c r="D256" s="31">
        <v>5143.136311899357</v>
      </c>
      <c r="E256" s="32">
        <f t="shared" si="60"/>
        <v>10</v>
      </c>
      <c r="F256" s="31">
        <v>8334.242603589999</v>
      </c>
      <c r="G256" s="32">
        <f t="shared" si="65"/>
        <v>16.204592097447577</v>
      </c>
      <c r="H256" s="31">
        <v>3191.106291690642</v>
      </c>
      <c r="I256" s="32">
        <f t="shared" si="67"/>
        <v>6.204592097447577</v>
      </c>
      <c r="J256" s="31">
        <v>3488.039425553786</v>
      </c>
      <c r="K256" s="31">
        <v>348.8039425553786</v>
      </c>
      <c r="L256" s="32">
        <f t="shared" si="59"/>
        <v>10.000000000000002</v>
      </c>
      <c r="M256" s="31">
        <v>560.055657829496</v>
      </c>
      <c r="N256" s="32">
        <f t="shared" si="64"/>
        <v>16.056460076869044</v>
      </c>
      <c r="O256" s="32">
        <f aca="true" t="shared" si="69" ref="O256:P271">+M256-K256</f>
        <v>211.25171527411737</v>
      </c>
      <c r="P256" s="33">
        <f t="shared" si="69"/>
        <v>6.056460076869042</v>
      </c>
      <c r="S256" s="37"/>
      <c r="T256" s="37"/>
      <c r="U256" s="38"/>
    </row>
    <row r="257" spans="1:21" ht="16.5" customHeight="1">
      <c r="A257" s="40"/>
      <c r="B257" s="41" t="s">
        <v>32</v>
      </c>
      <c r="C257" s="30">
        <v>51204.54823019285</v>
      </c>
      <c r="D257" s="31">
        <v>5120.454823019286</v>
      </c>
      <c r="E257" s="32">
        <f t="shared" si="60"/>
        <v>10.000000000000002</v>
      </c>
      <c r="F257" s="31">
        <v>8562.56884244</v>
      </c>
      <c r="G257" s="32">
        <f t="shared" si="65"/>
        <v>16.722281786271218</v>
      </c>
      <c r="H257" s="31">
        <v>3442.1140194207137</v>
      </c>
      <c r="I257" s="32">
        <f t="shared" si="67"/>
        <v>6.722281786271216</v>
      </c>
      <c r="J257" s="31">
        <v>3544.914338964601</v>
      </c>
      <c r="K257" s="31">
        <v>354.4914338964602</v>
      </c>
      <c r="L257" s="32">
        <f t="shared" si="59"/>
        <v>10.000000000000002</v>
      </c>
      <c r="M257" s="31">
        <v>585.024327268684</v>
      </c>
      <c r="N257" s="32">
        <f t="shared" si="64"/>
        <v>16.503200679302115</v>
      </c>
      <c r="O257" s="32">
        <f t="shared" si="69"/>
        <v>230.53289337222384</v>
      </c>
      <c r="P257" s="33">
        <f t="shared" si="69"/>
        <v>6.503200679302113</v>
      </c>
      <c r="S257" s="37"/>
      <c r="T257" s="37"/>
      <c r="U257" s="38"/>
    </row>
    <row r="258" spans="1:21" ht="16.5" customHeight="1">
      <c r="A258" s="40"/>
      <c r="B258" s="41" t="s">
        <v>33</v>
      </c>
      <c r="C258" s="30">
        <v>52019.50220462429</v>
      </c>
      <c r="D258" s="31">
        <v>5201.95022046243</v>
      </c>
      <c r="E258" s="32">
        <f t="shared" si="60"/>
        <v>10.000000000000002</v>
      </c>
      <c r="F258" s="31">
        <v>9017.318013760001</v>
      </c>
      <c r="G258" s="32">
        <f t="shared" si="65"/>
        <v>17.33449500975502</v>
      </c>
      <c r="H258" s="31">
        <v>3815.3677932975716</v>
      </c>
      <c r="I258" s="32">
        <f t="shared" si="67"/>
        <v>7.334495009755019</v>
      </c>
      <c r="J258" s="31">
        <v>3566.617394378453</v>
      </c>
      <c r="K258" s="31">
        <v>356.66173943784537</v>
      </c>
      <c r="L258" s="32">
        <f t="shared" si="59"/>
        <v>10.000000000000002</v>
      </c>
      <c r="M258" s="31">
        <v>571.4934462720798</v>
      </c>
      <c r="N258" s="32">
        <f t="shared" si="64"/>
        <v>16.0234020944563</v>
      </c>
      <c r="O258" s="32">
        <f t="shared" si="69"/>
        <v>214.83170683423447</v>
      </c>
      <c r="P258" s="33">
        <f t="shared" si="69"/>
        <v>6.0234020944563</v>
      </c>
      <c r="S258" s="37"/>
      <c r="T258" s="37"/>
      <c r="U258" s="38"/>
    </row>
    <row r="259" spans="1:21" ht="16.5" customHeight="1">
      <c r="A259" s="40"/>
      <c r="B259" s="41" t="s">
        <v>34</v>
      </c>
      <c r="C259" s="30">
        <v>53223.09176566571</v>
      </c>
      <c r="D259" s="31">
        <v>5322.309176566571</v>
      </c>
      <c r="E259" s="32">
        <f t="shared" si="60"/>
        <v>10</v>
      </c>
      <c r="F259" s="31">
        <v>8547.537939220001</v>
      </c>
      <c r="G259" s="32">
        <f t="shared" si="65"/>
        <v>16.05982977624391</v>
      </c>
      <c r="H259" s="31">
        <v>3225.22876265343</v>
      </c>
      <c r="I259" s="32">
        <f t="shared" si="67"/>
        <v>6.059829776243909</v>
      </c>
      <c r="J259" s="31">
        <v>3613.7091358087414</v>
      </c>
      <c r="K259" s="31">
        <v>361.3709135808741</v>
      </c>
      <c r="L259" s="32">
        <f t="shared" si="59"/>
        <v>10</v>
      </c>
      <c r="M259" s="31">
        <v>588.1566163778282</v>
      </c>
      <c r="N259" s="32">
        <f t="shared" si="64"/>
        <v>16.275704387763344</v>
      </c>
      <c r="O259" s="32">
        <f t="shared" si="69"/>
        <v>226.78570279695407</v>
      </c>
      <c r="P259" s="33">
        <f t="shared" si="69"/>
        <v>6.275704387763344</v>
      </c>
      <c r="S259" s="37"/>
      <c r="T259" s="37"/>
      <c r="U259" s="38"/>
    </row>
    <row r="260" spans="1:21" ht="16.5" customHeight="1">
      <c r="A260" s="40"/>
      <c r="B260" s="41" t="s">
        <v>35</v>
      </c>
      <c r="C260" s="30">
        <v>54618.60273377001</v>
      </c>
      <c r="D260" s="31">
        <v>5461.860273377001</v>
      </c>
      <c r="E260" s="32">
        <f t="shared" si="60"/>
        <v>10</v>
      </c>
      <c r="F260" s="31">
        <v>10475.22694072</v>
      </c>
      <c r="G260" s="32">
        <f t="shared" si="65"/>
        <v>19.17886290826568</v>
      </c>
      <c r="H260" s="31">
        <v>5013.366667342999</v>
      </c>
      <c r="I260" s="32">
        <f t="shared" si="67"/>
        <v>9.178862908265678</v>
      </c>
      <c r="J260" s="31">
        <v>3601.516055932609</v>
      </c>
      <c r="K260" s="31">
        <v>360.15160559326097</v>
      </c>
      <c r="L260" s="32">
        <f t="shared" si="59"/>
        <v>10.000000000000002</v>
      </c>
      <c r="M260" s="31">
        <v>642.614991538622</v>
      </c>
      <c r="N260" s="32">
        <f t="shared" si="64"/>
        <v>17.84290230998894</v>
      </c>
      <c r="O260" s="32">
        <f t="shared" si="69"/>
        <v>282.46338594536104</v>
      </c>
      <c r="P260" s="33">
        <f t="shared" si="69"/>
        <v>7.842902309988938</v>
      </c>
      <c r="S260" s="37"/>
      <c r="T260" s="37"/>
      <c r="U260" s="38"/>
    </row>
    <row r="261" spans="1:21" ht="16.5" customHeight="1">
      <c r="A261" s="40"/>
      <c r="B261" s="41" t="s">
        <v>36</v>
      </c>
      <c r="C261" s="30">
        <v>54295.85627086929</v>
      </c>
      <c r="D261" s="31">
        <v>5429.585627086928</v>
      </c>
      <c r="E261" s="32">
        <f t="shared" si="60"/>
        <v>9.999999999999998</v>
      </c>
      <c r="F261" s="31">
        <v>8346.98240902</v>
      </c>
      <c r="G261" s="32">
        <f t="shared" si="65"/>
        <v>15.373148122720199</v>
      </c>
      <c r="H261" s="31">
        <v>2917.396781933072</v>
      </c>
      <c r="I261" s="32">
        <f t="shared" si="67"/>
        <v>5.373148122720201</v>
      </c>
      <c r="J261" s="31">
        <v>3627.8158163004887</v>
      </c>
      <c r="K261" s="31">
        <v>362.7815816300489</v>
      </c>
      <c r="L261" s="32">
        <f t="shared" si="59"/>
        <v>10</v>
      </c>
      <c r="M261" s="31">
        <v>564.0361943240281</v>
      </c>
      <c r="N261" s="32">
        <f t="shared" si="64"/>
        <v>15.54754218198462</v>
      </c>
      <c r="O261" s="32">
        <f t="shared" si="69"/>
        <v>201.2546126939792</v>
      </c>
      <c r="P261" s="33">
        <f t="shared" si="69"/>
        <v>5.547542181984619</v>
      </c>
      <c r="S261" s="37"/>
      <c r="T261" s="37"/>
      <c r="U261" s="38"/>
    </row>
    <row r="262" spans="1:21" ht="16.5" customHeight="1">
      <c r="A262" s="40"/>
      <c r="B262" s="41" t="s">
        <v>37</v>
      </c>
      <c r="C262" s="30">
        <v>55747.01737823429</v>
      </c>
      <c r="D262" s="31">
        <v>5574.701737823428</v>
      </c>
      <c r="E262" s="32">
        <f t="shared" si="60"/>
        <v>9.999999999999998</v>
      </c>
      <c r="F262" s="31">
        <v>8580.3874576</v>
      </c>
      <c r="G262" s="32">
        <f t="shared" si="65"/>
        <v>15.39165297289986</v>
      </c>
      <c r="H262" s="31">
        <v>3005.685719776572</v>
      </c>
      <c r="I262" s="32">
        <f t="shared" si="67"/>
        <v>5.391652972899863</v>
      </c>
      <c r="J262" s="31">
        <v>3682.5667620266627</v>
      </c>
      <c r="K262" s="31">
        <v>368.2566762026662</v>
      </c>
      <c r="L262" s="32">
        <f t="shared" si="59"/>
        <v>9.999999999999998</v>
      </c>
      <c r="M262" s="31">
        <v>599.270548384318</v>
      </c>
      <c r="N262" s="32">
        <f t="shared" si="64"/>
        <v>16.273175399392233</v>
      </c>
      <c r="O262" s="32">
        <f t="shared" si="69"/>
        <v>231.01387218165178</v>
      </c>
      <c r="P262" s="33">
        <f t="shared" si="69"/>
        <v>6.273175399392235</v>
      </c>
      <c r="T262" s="37"/>
      <c r="U262" s="38"/>
    </row>
    <row r="263" spans="1:21" ht="16.5" customHeight="1">
      <c r="A263" s="40"/>
      <c r="B263" s="41" t="s">
        <v>26</v>
      </c>
      <c r="C263" s="30">
        <v>54846.57132356929</v>
      </c>
      <c r="D263" s="31">
        <v>5484.65713235693</v>
      </c>
      <c r="E263" s="32">
        <f t="shared" si="60"/>
        <v>10.000000000000002</v>
      </c>
      <c r="F263" s="31">
        <v>13917.09064538</v>
      </c>
      <c r="G263" s="32">
        <f t="shared" si="65"/>
        <v>25.374586431803785</v>
      </c>
      <c r="H263" s="31">
        <v>8432.43351302307</v>
      </c>
      <c r="I263" s="32">
        <f t="shared" si="67"/>
        <v>15.374586431803783</v>
      </c>
      <c r="J263" s="31">
        <v>3704.2413592412977</v>
      </c>
      <c r="K263" s="31">
        <v>370.42413592412976</v>
      </c>
      <c r="L263" s="32">
        <f t="shared" si="59"/>
        <v>10</v>
      </c>
      <c r="M263" s="31">
        <v>589.722634761374</v>
      </c>
      <c r="N263" s="32">
        <f t="shared" si="64"/>
        <v>15.92020005095351</v>
      </c>
      <c r="O263" s="32">
        <f t="shared" si="69"/>
        <v>219.29849883724427</v>
      </c>
      <c r="P263" s="33">
        <f t="shared" si="69"/>
        <v>5.920200050953509</v>
      </c>
      <c r="T263" s="37"/>
      <c r="U263" s="38"/>
    </row>
    <row r="264" spans="1:21" ht="16.5" customHeight="1">
      <c r="A264" s="40">
        <v>2023</v>
      </c>
      <c r="B264" s="41" t="s">
        <v>27</v>
      </c>
      <c r="C264" s="30">
        <v>55373.97701601286</v>
      </c>
      <c r="D264" s="31">
        <v>5537.397701601285</v>
      </c>
      <c r="E264" s="32">
        <f t="shared" si="60"/>
        <v>9.999999999999998</v>
      </c>
      <c r="F264" s="31">
        <v>9750.603045860002</v>
      </c>
      <c r="G264" s="32">
        <f t="shared" si="65"/>
        <v>17.608637795765247</v>
      </c>
      <c r="H264" s="31">
        <v>4213.205344258717</v>
      </c>
      <c r="I264" s="32">
        <f t="shared" si="67"/>
        <v>7.608637795765249</v>
      </c>
      <c r="J264" s="31">
        <v>3777.62360872552</v>
      </c>
      <c r="K264" s="31">
        <v>377.76236087255205</v>
      </c>
      <c r="L264" s="32">
        <f>+K264/J264*100</f>
        <v>10</v>
      </c>
      <c r="M264" s="31">
        <v>602.3760798286798</v>
      </c>
      <c r="N264" s="32">
        <f t="shared" si="64"/>
        <v>15.945899915420824</v>
      </c>
      <c r="O264" s="32">
        <f t="shared" si="69"/>
        <v>224.6137189561278</v>
      </c>
      <c r="P264" s="33">
        <f t="shared" si="69"/>
        <v>5.945899915420824</v>
      </c>
      <c r="T264" s="37"/>
      <c r="U264" s="38"/>
    </row>
    <row r="265" spans="1:21" ht="16.5" customHeight="1">
      <c r="A265" s="40"/>
      <c r="B265" s="41" t="s">
        <v>28</v>
      </c>
      <c r="C265" s="30">
        <v>59255.53158835429</v>
      </c>
      <c r="D265" s="31">
        <v>5925.553158835428</v>
      </c>
      <c r="E265" s="32">
        <f t="shared" si="60"/>
        <v>9.999999999999998</v>
      </c>
      <c r="F265" s="31">
        <v>9145.563095779999</v>
      </c>
      <c r="G265" s="32">
        <f t="shared" si="65"/>
        <v>15.434108598187665</v>
      </c>
      <c r="H265" s="31">
        <v>3220.0099369445707</v>
      </c>
      <c r="I265" s="32">
        <f t="shared" si="67"/>
        <v>5.434108598187667</v>
      </c>
      <c r="J265" s="31">
        <v>3840.5796029886988</v>
      </c>
      <c r="K265" s="31">
        <v>384.05796029886983</v>
      </c>
      <c r="L265" s="32">
        <f>+K265/J265*100</f>
        <v>10</v>
      </c>
      <c r="M265" s="31">
        <v>604.626555973682</v>
      </c>
      <c r="N265" s="32">
        <f t="shared" si="64"/>
        <v>15.743106991016875</v>
      </c>
      <c r="O265" s="32">
        <f t="shared" si="69"/>
        <v>220.56859567481217</v>
      </c>
      <c r="P265" s="33">
        <f t="shared" si="69"/>
        <v>5.743106991016875</v>
      </c>
      <c r="T265" s="37"/>
      <c r="U265" s="38"/>
    </row>
    <row r="266" spans="1:21" ht="16.5" customHeight="1">
      <c r="A266" s="40"/>
      <c r="B266" s="41" t="s">
        <v>29</v>
      </c>
      <c r="C266" s="30">
        <v>59179.255911251435</v>
      </c>
      <c r="D266" s="31">
        <v>5917.925591125144</v>
      </c>
      <c r="E266" s="32">
        <f t="shared" si="60"/>
        <v>10</v>
      </c>
      <c r="F266" s="31">
        <v>9910.812366580001</v>
      </c>
      <c r="G266" s="32">
        <f t="shared" si="65"/>
        <v>16.747105407075104</v>
      </c>
      <c r="H266" s="31">
        <v>3992.8867754548573</v>
      </c>
      <c r="I266" s="32">
        <f t="shared" si="67"/>
        <v>6.747105407075104</v>
      </c>
      <c r="J266" s="31">
        <v>3814.603413338225</v>
      </c>
      <c r="K266" s="31">
        <v>381.4603413338225</v>
      </c>
      <c r="L266" s="32">
        <f>+K266/J266*100</f>
        <v>10</v>
      </c>
      <c r="M266" s="31">
        <v>614.461931978838</v>
      </c>
      <c r="N266" s="32">
        <f t="shared" si="64"/>
        <v>16.108147175412707</v>
      </c>
      <c r="O266" s="32">
        <f t="shared" si="69"/>
        <v>233.00159064501554</v>
      </c>
      <c r="P266" s="33">
        <f t="shared" si="69"/>
        <v>6.108147175412707</v>
      </c>
      <c r="T266" s="37"/>
      <c r="U266" s="38"/>
    </row>
    <row r="267" spans="1:21" ht="16.5" customHeight="1">
      <c r="A267" s="40"/>
      <c r="B267" s="41" t="s">
        <v>30</v>
      </c>
      <c r="C267" s="30">
        <v>60572.68114685714</v>
      </c>
      <c r="D267" s="31">
        <v>6057.268114685715</v>
      </c>
      <c r="E267" s="32">
        <f t="shared" si="60"/>
        <v>10.000000000000002</v>
      </c>
      <c r="F267" s="31">
        <v>10130.226647200001</v>
      </c>
      <c r="G267" s="32">
        <f t="shared" si="65"/>
        <v>16.72408494291261</v>
      </c>
      <c r="H267" s="31">
        <v>4072.958532514286</v>
      </c>
      <c r="I267" s="32">
        <f t="shared" si="67"/>
        <v>6.72408494291261</v>
      </c>
      <c r="J267" s="31">
        <v>3850.1400788742153</v>
      </c>
      <c r="K267" s="31">
        <v>385.0140078874216</v>
      </c>
      <c r="L267" s="32">
        <f>+K267/J267*100</f>
        <v>10.000000000000002</v>
      </c>
      <c r="M267" s="31">
        <v>637.7315832336559</v>
      </c>
      <c r="N267" s="32">
        <f t="shared" si="64"/>
        <v>16.563854046061856</v>
      </c>
      <c r="O267" s="32">
        <f t="shared" si="69"/>
        <v>252.7175753462343</v>
      </c>
      <c r="P267" s="33">
        <f t="shared" si="69"/>
        <v>6.563854046061854</v>
      </c>
      <c r="T267" s="37"/>
      <c r="U267" s="38"/>
    </row>
    <row r="268" spans="1:21" ht="16.5" customHeight="1">
      <c r="A268" s="40"/>
      <c r="B268" s="41" t="s">
        <v>31</v>
      </c>
      <c r="C268" s="30">
        <v>63401.97455649215</v>
      </c>
      <c r="D268" s="31">
        <v>6340.197455649214</v>
      </c>
      <c r="E268" s="32">
        <f t="shared" si="60"/>
        <v>10</v>
      </c>
      <c r="F268" s="31">
        <v>10617.59011119</v>
      </c>
      <c r="G268" s="32">
        <f t="shared" si="65"/>
        <v>16.74646599804169</v>
      </c>
      <c r="H268" s="31">
        <v>4277.392655540786</v>
      </c>
      <c r="I268" s="32">
        <f t="shared" si="67"/>
        <v>6.746465998041689</v>
      </c>
      <c r="J268" s="31">
        <v>3883.060291998304</v>
      </c>
      <c r="K268" s="31">
        <v>388.3060291998304</v>
      </c>
      <c r="L268" s="32">
        <f>+K268/J268*100</f>
        <v>10</v>
      </c>
      <c r="M268" s="31">
        <v>618.5324426620981</v>
      </c>
      <c r="N268" s="32">
        <f t="shared" si="64"/>
        <v>15.928994044637623</v>
      </c>
      <c r="O268" s="32">
        <f t="shared" si="69"/>
        <v>230.22641346226771</v>
      </c>
      <c r="P268" s="33">
        <f t="shared" si="69"/>
        <v>5.928994044637623</v>
      </c>
      <c r="T268" s="37"/>
      <c r="U268" s="38"/>
    </row>
    <row r="269" spans="1:21" ht="16.5" customHeight="1">
      <c r="A269" s="40"/>
      <c r="B269" s="41" t="s">
        <v>32</v>
      </c>
      <c r="C269" s="30">
        <v>64452.80195911717</v>
      </c>
      <c r="D269" s="31">
        <v>6445.280195911715</v>
      </c>
      <c r="E269" s="32">
        <f t="shared" si="60"/>
        <v>9.999999999999998</v>
      </c>
      <c r="F269" s="31">
        <v>11001.06544476</v>
      </c>
      <c r="G269" s="32">
        <f t="shared" si="65"/>
        <v>17.06840526768417</v>
      </c>
      <c r="H269" s="31">
        <v>4555.785248848286</v>
      </c>
      <c r="I269" s="32">
        <f t="shared" si="67"/>
        <v>7.068405267684172</v>
      </c>
      <c r="J269" s="31">
        <v>3943.9805218811484</v>
      </c>
      <c r="K269" s="31">
        <v>394.39805218811483</v>
      </c>
      <c r="L269" s="32">
        <f>+K269/J269*100</f>
        <v>10</v>
      </c>
      <c r="M269" s="31">
        <v>594.769055515512</v>
      </c>
      <c r="N269" s="32">
        <f t="shared" si="64"/>
        <v>15.08042578343736</v>
      </c>
      <c r="O269" s="32">
        <f t="shared" si="69"/>
        <v>200.3710033273972</v>
      </c>
      <c r="P269" s="33">
        <f t="shared" si="69"/>
        <v>5.080425783437359</v>
      </c>
      <c r="T269" s="37"/>
      <c r="U269" s="38"/>
    </row>
    <row r="270" spans="1:21" ht="16.5" customHeight="1">
      <c r="A270" s="40"/>
      <c r="B270" s="41" t="s">
        <v>33</v>
      </c>
      <c r="C270" s="30">
        <v>63392.7000223271</v>
      </c>
      <c r="D270" s="31">
        <v>6339.270002232713</v>
      </c>
      <c r="E270" s="32">
        <f t="shared" si="60"/>
        <v>10.000000000000004</v>
      </c>
      <c r="F270" s="31">
        <v>10305.42964334</v>
      </c>
      <c r="G270" s="32">
        <v>16.256492687186995</v>
      </c>
      <c r="H270" s="31">
        <v>3966.159641107287</v>
      </c>
      <c r="I270" s="32">
        <f t="shared" si="67"/>
        <v>6.2564926871869915</v>
      </c>
      <c r="J270" s="31">
        <v>4056.653437464389</v>
      </c>
      <c r="K270" s="31">
        <v>405.6653437464389</v>
      </c>
      <c r="L270" s="32">
        <f>+K270/J270*100</f>
        <v>10</v>
      </c>
      <c r="M270" s="31">
        <v>616.4609235567099</v>
      </c>
      <c r="N270" s="32">
        <f t="shared" si="64"/>
        <v>15.196292536688288</v>
      </c>
      <c r="O270" s="32">
        <v>210.79557981027097</v>
      </c>
      <c r="P270" s="33">
        <f t="shared" si="69"/>
        <v>5.196292536688288</v>
      </c>
      <c r="T270" s="37"/>
      <c r="U270" s="38"/>
    </row>
    <row r="271" spans="1:21" ht="16.5" customHeight="1">
      <c r="A271" s="40"/>
      <c r="B271" s="41" t="s">
        <v>34</v>
      </c>
      <c r="C271" s="30">
        <v>63328.80872342214</v>
      </c>
      <c r="D271" s="31">
        <v>6332.880872342214</v>
      </c>
      <c r="E271" s="32">
        <f t="shared" si="60"/>
        <v>10</v>
      </c>
      <c r="F271" s="31">
        <v>10774.15537096</v>
      </c>
      <c r="G271" s="32">
        <v>17.013039702064034</v>
      </c>
      <c r="H271" s="31">
        <v>4441.274498617785</v>
      </c>
      <c r="I271" s="32">
        <f t="shared" si="67"/>
        <v>7.0130397020640345</v>
      </c>
      <c r="J271" s="31">
        <v>4078.091150343762</v>
      </c>
      <c r="K271" s="31">
        <v>407.8091150343762</v>
      </c>
      <c r="L271" s="32">
        <f>+K271/J271*100</f>
        <v>10</v>
      </c>
      <c r="M271" s="31">
        <v>672.778561817662</v>
      </c>
      <c r="N271" s="32">
        <f t="shared" si="64"/>
        <v>16.497389023807134</v>
      </c>
      <c r="O271" s="32">
        <v>264.9694467832858</v>
      </c>
      <c r="P271" s="33">
        <f t="shared" si="69"/>
        <v>6.497389023807134</v>
      </c>
      <c r="T271" s="37"/>
      <c r="U271" s="38"/>
    </row>
    <row r="272" spans="1:21" ht="16.5" customHeight="1">
      <c r="A272" s="40"/>
      <c r="B272" s="41" t="s">
        <v>35</v>
      </c>
      <c r="C272" s="30">
        <v>63988.95447150142</v>
      </c>
      <c r="D272" s="31">
        <v>6398.895447150144</v>
      </c>
      <c r="E272" s="32">
        <f>+D272/C272*100</f>
        <v>10.000000000000004</v>
      </c>
      <c r="F272" s="31">
        <v>9709.848325529998</v>
      </c>
      <c r="G272" s="32">
        <v>15.174256878746856</v>
      </c>
      <c r="H272" s="31">
        <v>3310.952878379854</v>
      </c>
      <c r="I272" s="32">
        <f t="shared" si="67"/>
        <v>5.174256878746853</v>
      </c>
      <c r="J272" s="31">
        <v>4046.5600580371333</v>
      </c>
      <c r="K272" s="31">
        <v>404.6560058037133</v>
      </c>
      <c r="L272" s="32">
        <f>+K272/J272*100</f>
        <v>10</v>
      </c>
      <c r="M272" s="31">
        <v>644.9495844893161</v>
      </c>
      <c r="N272" s="32">
        <f t="shared" si="64"/>
        <v>15.938218517437797</v>
      </c>
      <c r="O272" s="32">
        <v>240.29357868560277</v>
      </c>
      <c r="P272" s="33">
        <f>+N272-L272</f>
        <v>5.938218517437797</v>
      </c>
      <c r="T272" s="37"/>
      <c r="U272" s="38"/>
    </row>
    <row r="273" spans="1:21" ht="16.5" customHeight="1">
      <c r="A273" s="40"/>
      <c r="B273" s="41" t="s">
        <v>36</v>
      </c>
      <c r="C273" s="30">
        <v>63698.239756141425</v>
      </c>
      <c r="D273" s="31">
        <v>6369.823975614144</v>
      </c>
      <c r="E273" s="32">
        <f>+D273/C273*100</f>
        <v>10.000000000000002</v>
      </c>
      <c r="F273" s="31">
        <v>9375.556232910001</v>
      </c>
      <c r="G273" s="32">
        <v>14.718705365804183</v>
      </c>
      <c r="H273" s="31">
        <v>3005.7322572958574</v>
      </c>
      <c r="I273" s="32">
        <f t="shared" si="67"/>
        <v>4.7187053658041815</v>
      </c>
      <c r="J273" s="31">
        <v>4046.234346423352</v>
      </c>
      <c r="K273" s="31">
        <v>404.62343464233516</v>
      </c>
      <c r="L273" s="32">
        <f>+K273/J273*100</f>
        <v>10</v>
      </c>
      <c r="M273" s="31">
        <v>615.6836287323699</v>
      </c>
      <c r="N273" s="32">
        <f t="shared" si="64"/>
        <v>15.216212804792198</v>
      </c>
      <c r="O273" s="32">
        <v>211.06019409003477</v>
      </c>
      <c r="P273" s="33">
        <f>+N273-L273</f>
        <v>5.216212804792198</v>
      </c>
      <c r="T273" s="37"/>
      <c r="U273" s="38"/>
    </row>
    <row r="274" spans="1:21" ht="16.5" customHeight="1">
      <c r="A274" s="40"/>
      <c r="B274" s="41" t="s">
        <v>37</v>
      </c>
      <c r="C274" s="30">
        <v>64010.801385375715</v>
      </c>
      <c r="D274" s="31">
        <v>6401.080138537573</v>
      </c>
      <c r="E274" s="32">
        <v>10.000000000000002</v>
      </c>
      <c r="F274" s="31">
        <v>9092.70089008</v>
      </c>
      <c r="G274" s="32">
        <v>14.20494774833013</v>
      </c>
      <c r="H274" s="31">
        <v>2691.6207515424267</v>
      </c>
      <c r="I274" s="32">
        <f t="shared" si="67"/>
        <v>4.204947748330127</v>
      </c>
      <c r="J274" s="31">
        <v>4143.696882878553</v>
      </c>
      <c r="K274" s="31">
        <v>414.36968828785524</v>
      </c>
      <c r="L274" s="32">
        <v>10</v>
      </c>
      <c r="M274" s="31">
        <v>591.208114852322</v>
      </c>
      <c r="N274" s="32">
        <v>14.267648709903224</v>
      </c>
      <c r="O274" s="32">
        <v>176.83842656446672</v>
      </c>
      <c r="P274" s="33">
        <f>+N274-L274</f>
        <v>4.267648709903224</v>
      </c>
      <c r="T274" s="37"/>
      <c r="U274" s="38"/>
    </row>
    <row r="275" spans="1:21" ht="16.5" customHeight="1">
      <c r="A275" s="40"/>
      <c r="B275" s="41" t="s">
        <v>26</v>
      </c>
      <c r="C275" s="30">
        <v>67342.10046124</v>
      </c>
      <c r="D275" s="31">
        <v>6734.210046124</v>
      </c>
      <c r="E275" s="32">
        <v>10</v>
      </c>
      <c r="F275" s="31">
        <v>14360.62854964</v>
      </c>
      <c r="G275" s="32">
        <v>21.324889558361086</v>
      </c>
      <c r="H275" s="31">
        <v>7626.418503516</v>
      </c>
      <c r="I275" s="32">
        <f t="shared" si="67"/>
        <v>11.324889558361086</v>
      </c>
      <c r="J275" s="31">
        <v>4144.462694203601</v>
      </c>
      <c r="K275" s="31">
        <v>414.4462694203601</v>
      </c>
      <c r="L275" s="32">
        <v>10</v>
      </c>
      <c r="M275" s="31">
        <v>789.343518403814</v>
      </c>
      <c r="N275" s="32">
        <v>19.0457382933566</v>
      </c>
      <c r="O275" s="32">
        <v>374.89724898345384</v>
      </c>
      <c r="P275" s="33">
        <f>+N275-L275</f>
        <v>9.0457382933566</v>
      </c>
      <c r="T275" s="37"/>
      <c r="U275" s="38"/>
    </row>
    <row r="276" spans="1:21" ht="16.5" customHeight="1">
      <c r="A276" s="40">
        <v>2024</v>
      </c>
      <c r="B276" s="41" t="s">
        <v>27</v>
      </c>
      <c r="C276" s="30">
        <v>65642.57054472214</v>
      </c>
      <c r="D276" s="31">
        <v>6564.257054472214</v>
      </c>
      <c r="E276" s="32">
        <v>10</v>
      </c>
      <c r="F276" s="31">
        <v>11069.586690210002</v>
      </c>
      <c r="G276" s="32">
        <v>16.86342658179164</v>
      </c>
      <c r="H276" s="31">
        <v>4505.3296357377885</v>
      </c>
      <c r="I276" s="32">
        <v>6.863426581791639</v>
      </c>
      <c r="J276" s="31">
        <v>4123.67105061241</v>
      </c>
      <c r="K276" s="31">
        <v>412.367105061241</v>
      </c>
      <c r="L276" s="32">
        <v>10</v>
      </c>
      <c r="M276" s="31">
        <v>682.25376492231</v>
      </c>
      <c r="N276" s="32">
        <v>16.544815445960168</v>
      </c>
      <c r="O276" s="32">
        <v>269.886659861069</v>
      </c>
      <c r="P276" s="33">
        <v>6.544815445960168</v>
      </c>
      <c r="T276" s="37"/>
      <c r="U276" s="38"/>
    </row>
    <row r="277" spans="1:21" ht="16.5" customHeight="1">
      <c r="A277" s="40"/>
      <c r="B277" s="41" t="s">
        <v>28</v>
      </c>
      <c r="C277" s="30">
        <v>71067.83329414285</v>
      </c>
      <c r="D277" s="31">
        <v>7106.783329414286</v>
      </c>
      <c r="E277" s="32">
        <v>10</v>
      </c>
      <c r="F277" s="31">
        <v>11322.58022498</v>
      </c>
      <c r="G277" s="32">
        <v>15.932074611191451</v>
      </c>
      <c r="H277" s="31">
        <v>4215.796895565714</v>
      </c>
      <c r="I277" s="32">
        <v>5.932074611191451</v>
      </c>
      <c r="J277" s="31">
        <v>4177.167414817023</v>
      </c>
      <c r="K277" s="31">
        <v>417.7167414817023</v>
      </c>
      <c r="L277" s="32">
        <v>10</v>
      </c>
      <c r="M277" s="31">
        <v>670.975547265546</v>
      </c>
      <c r="N277" s="32">
        <v>16.062931662386756</v>
      </c>
      <c r="O277" s="32">
        <v>253.25880578384368</v>
      </c>
      <c r="P277" s="33">
        <v>6.062931662386756</v>
      </c>
      <c r="T277" s="37"/>
      <c r="U277" s="38"/>
    </row>
    <row r="278" spans="1:21" ht="16.5" customHeight="1">
      <c r="A278" s="40"/>
      <c r="B278" s="41" t="s">
        <v>29</v>
      </c>
      <c r="C278" s="30">
        <v>70490.39653057644</v>
      </c>
      <c r="D278" s="31">
        <v>7049.039653057643</v>
      </c>
      <c r="E278" s="32">
        <v>9.999999999999998</v>
      </c>
      <c r="F278" s="31">
        <v>11806.261380270003</v>
      </c>
      <c r="G278" s="32">
        <v>16.748751548232292</v>
      </c>
      <c r="H278" s="31">
        <v>4757.221727212361</v>
      </c>
      <c r="I278" s="32">
        <v>6.748751548232294</v>
      </c>
      <c r="J278" s="31">
        <v>4229.947880798198</v>
      </c>
      <c r="K278" s="31">
        <v>422.9947880798198</v>
      </c>
      <c r="L278" s="32">
        <v>10</v>
      </c>
      <c r="M278" s="31">
        <v>675.1794274640339</v>
      </c>
      <c r="N278" s="32">
        <v>15.96188526409518</v>
      </c>
      <c r="O278" s="32">
        <v>252.1846393842141</v>
      </c>
      <c r="P278" s="33">
        <v>5.96188526409518</v>
      </c>
      <c r="T278" s="37"/>
      <c r="U278" s="38"/>
    </row>
    <row r="279" spans="1:21" ht="15.75">
      <c r="A279" s="42"/>
      <c r="B279" s="43"/>
      <c r="C279" s="44"/>
      <c r="D279" s="45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33"/>
      <c r="T279" s="37"/>
      <c r="U279" s="38"/>
    </row>
    <row r="280" spans="1:21" ht="15.75">
      <c r="A280" s="47" t="s">
        <v>40</v>
      </c>
      <c r="B280" s="47"/>
      <c r="C280" s="48"/>
      <c r="P280" s="49"/>
      <c r="T280" s="37"/>
      <c r="U280" s="38"/>
    </row>
    <row r="281" spans="1:19" ht="15.75">
      <c r="A281" s="47" t="s">
        <v>41</v>
      </c>
      <c r="B281" s="50"/>
      <c r="C281" s="48"/>
      <c r="S281" s="37"/>
    </row>
    <row r="282" spans="1:19" ht="13.5" customHeight="1">
      <c r="A282" s="47" t="s">
        <v>42</v>
      </c>
      <c r="B282" s="50"/>
      <c r="C282" s="48"/>
      <c r="S282" s="37"/>
    </row>
    <row r="283" spans="1:19" ht="13.5" customHeight="1">
      <c r="A283" s="47" t="s">
        <v>43</v>
      </c>
      <c r="B283" s="50"/>
      <c r="C283" s="48"/>
      <c r="S283" s="37"/>
    </row>
    <row r="284" spans="1:19" ht="13.5" customHeight="1">
      <c r="A284" s="47" t="s">
        <v>44</v>
      </c>
      <c r="B284" s="50"/>
      <c r="C284" s="48"/>
      <c r="S284" s="37"/>
    </row>
    <row r="285" spans="1:20" ht="15.75">
      <c r="A285" s="47" t="s">
        <v>45</v>
      </c>
      <c r="B285" s="50"/>
      <c r="S285" s="37"/>
      <c r="T285" s="37"/>
    </row>
    <row r="286" spans="1:20" ht="15.75">
      <c r="A286" s="47" t="s">
        <v>46</v>
      </c>
      <c r="B286" s="50"/>
      <c r="T286" s="37"/>
    </row>
    <row r="287" ht="12.75">
      <c r="A287" s="47" t="s">
        <v>47</v>
      </c>
    </row>
    <row r="288" ht="12.75">
      <c r="A288" s="47" t="s">
        <v>48</v>
      </c>
    </row>
    <row r="289" ht="12.75">
      <c r="A289" s="51" t="s">
        <v>49</v>
      </c>
    </row>
    <row r="290" spans="1:19" ht="15.75">
      <c r="A290" s="47" t="s">
        <v>50</v>
      </c>
      <c r="S290" s="37"/>
    </row>
    <row r="291" spans="7:19" ht="15.75">
      <c r="G291" s="47"/>
      <c r="S291" s="37"/>
    </row>
    <row r="292" spans="3:16" ht="15.75">
      <c r="C292" s="52"/>
      <c r="D292" s="52"/>
      <c r="E292" s="52"/>
      <c r="F292" s="52"/>
      <c r="G292" s="52"/>
      <c r="H292" s="52"/>
      <c r="I292" s="53"/>
      <c r="J292" s="54"/>
      <c r="K292" s="54"/>
      <c r="L292" s="55"/>
      <c r="M292" s="52"/>
      <c r="N292" s="52"/>
      <c r="O292" s="52"/>
      <c r="P292" s="52"/>
    </row>
    <row r="293" spans="3:16" ht="15.75">
      <c r="C293" s="52"/>
      <c r="D293" s="52"/>
      <c r="E293" s="52"/>
      <c r="F293" s="52"/>
      <c r="G293" s="52"/>
      <c r="H293" s="52"/>
      <c r="I293" s="52"/>
      <c r="J293" s="54"/>
      <c r="K293" s="54"/>
      <c r="L293" s="52"/>
      <c r="M293" s="52"/>
      <c r="N293" s="52"/>
      <c r="O293" s="52"/>
      <c r="P293" s="52"/>
    </row>
    <row r="294" spans="10:11" ht="15.75">
      <c r="J294" s="37"/>
      <c r="K294" s="37"/>
    </row>
    <row r="297" ht="15">
      <c r="H297" s="56"/>
    </row>
  </sheetData>
  <sheetProtection/>
  <mergeCells count="37">
    <mergeCell ref="A252:A263"/>
    <mergeCell ref="A264:A275"/>
    <mergeCell ref="A276:A279"/>
    <mergeCell ref="A180:A191"/>
    <mergeCell ref="A192:A203"/>
    <mergeCell ref="A204:A215"/>
    <mergeCell ref="A216:A227"/>
    <mergeCell ref="A228:A239"/>
    <mergeCell ref="A240:A251"/>
    <mergeCell ref="A108:A119"/>
    <mergeCell ref="A120:A131"/>
    <mergeCell ref="A132:A143"/>
    <mergeCell ref="A144:A155"/>
    <mergeCell ref="A156:A167"/>
    <mergeCell ref="A168:A179"/>
    <mergeCell ref="A36:A47"/>
    <mergeCell ref="A48:A59"/>
    <mergeCell ref="A60:A71"/>
    <mergeCell ref="A72:A83"/>
    <mergeCell ref="A84:A95"/>
    <mergeCell ref="A96:A107"/>
    <mergeCell ref="J8:J9"/>
    <mergeCell ref="K8:L8"/>
    <mergeCell ref="M8:N8"/>
    <mergeCell ref="O8:P8"/>
    <mergeCell ref="A12:A23"/>
    <mergeCell ref="A24:A35"/>
    <mergeCell ref="N4:P4"/>
    <mergeCell ref="A5:P5"/>
    <mergeCell ref="A6:P6"/>
    <mergeCell ref="A7:B10"/>
    <mergeCell ref="C7:I7"/>
    <mergeCell ref="J7:P7"/>
    <mergeCell ref="C8:C9"/>
    <mergeCell ref="D8:E8"/>
    <mergeCell ref="F8:G8"/>
    <mergeCell ref="H8:I8"/>
  </mergeCells>
  <hyperlinks>
    <hyperlink ref="A289" r:id="rId1" display="http://www.bcn.gob.ni/estadisticas/monetario_financiero/monetario/monetario_mensual/index.php"/>
  </hyperlinks>
  <printOptions horizontalCentered="1" verticalCentered="1"/>
  <pageMargins left="0.25" right="0.25" top="0.75" bottom="0.75" header="0.3" footer="0.3"/>
  <pageSetup horizontalDpi="600" verticalDpi="600" orientation="portrait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Avilés Ramírez, Amy Massiel</dc:creator>
  <cp:keywords/>
  <dc:description/>
  <cp:lastModifiedBy>Avilés Ramírez, Amy Massiel</cp:lastModifiedBy>
  <dcterms:created xsi:type="dcterms:W3CDTF">2024-04-25T18:03:22Z</dcterms:created>
  <dcterms:modified xsi:type="dcterms:W3CDTF">2024-04-25T18:03:23Z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