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STADISTICAS DAF\SEF PRODUCCIÓN\7. SIEC- TITULOS VALORES\CUADROS DE SALIDA\"/>
    </mc:Choice>
  </mc:AlternateContent>
  <bookViews>
    <workbookView xWindow="0" yWindow="0" windowWidth="20400" windowHeight="7755"/>
  </bookViews>
  <sheets>
    <sheet name=" IV-18" sheetId="1" r:id="rId1"/>
  </sheets>
  <definedNames>
    <definedName name="_xlnm.Print_Area" localSheetId="0">' IV-18'!$A$1:$AC$497</definedName>
    <definedName name="CUADRO1">' IV-18'!$A$1:$D$95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0" i="1" l="1"/>
  <c r="Q320" i="1"/>
  <c r="P320" i="1"/>
  <c r="O320" i="1"/>
  <c r="N320" i="1"/>
  <c r="M320" i="1"/>
  <c r="M319" i="1"/>
  <c r="R318" i="1"/>
  <c r="Q318" i="1"/>
  <c r="P318" i="1"/>
  <c r="O318" i="1"/>
  <c r="M318" i="1"/>
  <c r="P317" i="1"/>
  <c r="O317" i="1"/>
  <c r="P316" i="1"/>
  <c r="O316" i="1"/>
  <c r="J173" i="1"/>
  <c r="I173" i="1"/>
  <c r="Z78" i="1"/>
  <c r="Y78" i="1"/>
  <c r="I78" i="1"/>
  <c r="F78" i="1"/>
  <c r="Z77" i="1"/>
  <c r="Y77" i="1"/>
  <c r="J77" i="1"/>
  <c r="Z76" i="1"/>
  <c r="Y76" i="1"/>
  <c r="J76" i="1"/>
  <c r="I76" i="1"/>
  <c r="F76" i="1"/>
  <c r="J74" i="1"/>
  <c r="I74" i="1"/>
  <c r="I73" i="1"/>
  <c r="Z20" i="1"/>
  <c r="Y20" i="1"/>
  <c r="X20" i="1"/>
  <c r="W20" i="1"/>
  <c r="V20" i="1"/>
  <c r="U20" i="1"/>
  <c r="T20" i="1"/>
  <c r="S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<sst xmlns="http://schemas.openxmlformats.org/spreadsheetml/2006/main" count="2279" uniqueCount="49">
  <si>
    <t>(Flujo en millones de córdobas)</t>
  </si>
  <si>
    <t>Año y mes</t>
  </si>
  <si>
    <t>Con el sector privado</t>
  </si>
  <si>
    <t>Con el SPNF</t>
  </si>
  <si>
    <t>Títulos bancarios</t>
  </si>
  <si>
    <t>Títulos subastas</t>
  </si>
  <si>
    <t>Otros títulos</t>
  </si>
  <si>
    <t>CENI-bancarios</t>
  </si>
  <si>
    <r>
      <t xml:space="preserve">BONOS </t>
    </r>
    <r>
      <rPr>
        <b/>
        <sz val="9"/>
        <rFont val="Futura Md BT"/>
        <family val="2"/>
      </rPr>
      <t>1/</t>
    </r>
  </si>
  <si>
    <t>CENI-subastas</t>
  </si>
  <si>
    <t xml:space="preserve">Letras </t>
  </si>
  <si>
    <t>CENI-cafetaleros</t>
  </si>
  <si>
    <t>BOMEX</t>
  </si>
  <si>
    <t>TEL</t>
  </si>
  <si>
    <t>TEI</t>
  </si>
  <si>
    <t>BEI</t>
  </si>
  <si>
    <t>Denominadas en ME pagaderas MN</t>
  </si>
  <si>
    <t>Denominadas en ME pagaderas ME 1/</t>
  </si>
  <si>
    <t>Denominadas en MN C/MV pagaderas MN 2/</t>
  </si>
  <si>
    <t>Denominadas en MN S/MV pagaderas MN 4/</t>
  </si>
  <si>
    <t>Denominadas en córdobas Nominales 3/</t>
  </si>
  <si>
    <t>Colocaciones</t>
  </si>
  <si>
    <t>Redenciones</t>
  </si>
  <si>
    <t>n.d.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</si>
  <si>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</si>
  <si>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</si>
  <si>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</si>
  <si>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</si>
  <si>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</si>
  <si>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</si>
  <si>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</si>
  <si>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</si>
  <si>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</si>
  <si>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</si>
  <si>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</si>
  <si>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</si>
  <si>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Mayo </t>
  </si>
  <si>
    <t xml:space="preserve">Diciembre </t>
  </si>
  <si>
    <t>-</t>
  </si>
  <si>
    <t>1/</t>
  </si>
  <si>
    <t>: A partir de noviembre-17 se inician operaciones denominadas en dólares pagaderas en dolares</t>
  </si>
  <si>
    <t>2/</t>
  </si>
  <si>
    <t>: A partir de enero-18  se inician operaciones denominadas en córdobas con mantenimiento de valor  pagaderas en córdobas</t>
  </si>
  <si>
    <t>3/</t>
  </si>
  <si>
    <t>: A partir de abril-20  se inician operaciones denominadas en córdobas Nominales  pagaderas en córdobas</t>
  </si>
  <si>
    <t>4/</t>
  </si>
  <si>
    <t>: A partir de abril-20  se inician operaciones denominadas en córdobas sin mantenimiento de valor  pagaderas en córdobas</t>
  </si>
  <si>
    <t>Banco Central de Nicaragua</t>
  </si>
  <si>
    <t xml:space="preserve">Cuadro IV-18  Banco Central de Nicaragua: creación de activos internos netos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</si>
</sst>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_);\(&quot;$&quot;#,##0.0\)"/>
    <numFmt numFmtId="165" formatCode="0_)"/>
    <numFmt numFmtId="166" formatCode="_(#,##0.0_);_(\(#,##0.0\);_(\-_);_(@_)"/>
    <numFmt numFmtId="167" formatCode="_(* #,##0.0_);_(* \(#,##0.0\);_(* &quot;-&quot;??_);_(@_)"/>
    <numFmt numFmtId="168" formatCode="_(* #,##0.00_);_(* \(#,##0.00\);_(* &quot;-&quot;??_);_(@_)"/>
    <numFmt numFmtId="169" formatCode="#,##0.0"/>
  </numFmts>
  <fonts count="20">
    <font>
      <sz val="12"/>
      <name val="Arial"/>
    </font>
    <font>
      <b/>
      <sz val="16"/>
      <name val="Futura Md BT"/>
      <family val="2"/>
    </font>
    <font>
      <b/>
      <sz val="12"/>
      <name val="Futura Lt BT"/>
      <family val="2"/>
    </font>
    <font>
      <b/>
      <sz val="12"/>
      <name val="Arial"/>
      <family val="2"/>
    </font>
    <font>
      <b/>
      <sz val="11"/>
      <name val="Futura Lt BT"/>
      <family val="2"/>
    </font>
    <font>
      <b/>
      <sz val="12"/>
      <name val="Futura Md BT"/>
      <family val="2"/>
    </font>
    <font>
      <b/>
      <sz val="11"/>
      <name val="Futura Md BT"/>
      <family val="2"/>
    </font>
    <font>
      <b/>
      <sz val="9"/>
      <name val="Futura Md BT"/>
      <family val="2"/>
    </font>
    <font>
      <sz val="11"/>
      <name val="Futura Lt BT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Futura Lt BT"/>
      <family val="2"/>
    </font>
    <font>
      <sz val="10"/>
      <name val="Arial"/>
      <family val="2"/>
    </font>
    <font>
      <b/>
      <sz val="11"/>
      <name val="Futura Lt BT"/>
    </font>
    <font>
      <sz val="10"/>
      <name val="Futura Lt BT"/>
      <family val="2"/>
    </font>
    <font>
      <b/>
      <sz val="11"/>
      <name val="Futura Md BT"/>
    </font>
    <font>
      <b/>
      <sz val="12"/>
      <name val="Futura Md BT"/>
    </font>
    <font>
      <b/>
      <sz val="16"/>
      <color theme="4" tint="-0.249977111117893"/>
      <name val="Futura Md BT"/>
      <family val="2"/>
    </font>
    <font>
      <b/>
      <sz val="14"/>
      <name val="Futura Lt BT"/>
      <family val="2"/>
    </font>
    <font>
      <i/>
      <sz val="12"/>
      <color theme="4" tint="-0.499984740745262"/>
      <name val="Futura Lt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168" fontId="12" fillId="0" borderId="0" applyFont="0" applyFill="0" applyBorder="0" applyAlignment="0" applyProtection="0"/>
  </cellStyleXfs>
  <cellXfs count="65">
    <xf numFmtId="164" fontId="0" fillId="0" borderId="0" xfId="0"/>
    <xf numFmtId="164" fontId="9" fillId="2" borderId="0" xfId="0" applyFont="1" applyFill="1" applyBorder="1"/>
    <xf numFmtId="164" fontId="3" fillId="2" borderId="0" xfId="0" applyFont="1" applyFill="1" applyBorder="1" applyAlignment="1">
      <alignment horizontal="right"/>
    </xf>
    <xf numFmtId="164" fontId="3" fillId="2" borderId="0" xfId="0" applyFont="1" applyFill="1" applyBorder="1"/>
    <xf numFmtId="164" fontId="1" fillId="2" borderId="0" xfId="0" applyFont="1" applyFill="1" applyBorder="1" applyAlignment="1"/>
    <xf numFmtId="164" fontId="17" fillId="2" borderId="0" xfId="0" applyFont="1" applyFill="1" applyBorder="1" applyAlignment="1"/>
    <xf numFmtId="164" fontId="18" fillId="2" borderId="0" xfId="0" applyFont="1" applyFill="1" applyBorder="1" applyAlignment="1"/>
    <xf numFmtId="164" fontId="17" fillId="2" borderId="0" xfId="0" applyFont="1" applyFill="1" applyBorder="1" applyAlignment="1">
      <alignment horizontal="right"/>
    </xf>
    <xf numFmtId="164" fontId="2" fillId="2" borderId="0" xfId="0" applyFont="1" applyFill="1"/>
    <xf numFmtId="164" fontId="2" fillId="2" borderId="0" xfId="0" applyFont="1" applyFill="1" applyBorder="1"/>
    <xf numFmtId="164" fontId="5" fillId="2" borderId="0" xfId="0" quotePrefix="1" applyFont="1" applyFill="1" applyBorder="1" applyAlignment="1">
      <alignment horizontal="right" vertical="top"/>
    </xf>
    <xf numFmtId="164" fontId="9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9" fillId="2" borderId="0" xfId="0" applyFont="1" applyFill="1" applyBorder="1" applyAlignment="1">
      <alignment horizontal="center"/>
    </xf>
    <xf numFmtId="164" fontId="19" fillId="2" borderId="0" xfId="0" applyFont="1" applyFill="1" applyBorder="1" applyAlignment="1">
      <alignment horizontal="left"/>
    </xf>
    <xf numFmtId="164" fontId="3" fillId="2" borderId="1" xfId="0" applyFont="1" applyFill="1" applyBorder="1"/>
    <xf numFmtId="164" fontId="0" fillId="2" borderId="0" xfId="0" applyFill="1"/>
    <xf numFmtId="164" fontId="5" fillId="2" borderId="0" xfId="0" applyFont="1" applyFill="1" applyBorder="1"/>
    <xf numFmtId="164" fontId="6" fillId="2" borderId="1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vertical="center" wrapText="1"/>
    </xf>
    <xf numFmtId="164" fontId="6" fillId="2" borderId="1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vertical="top"/>
    </xf>
    <xf numFmtId="164" fontId="2" fillId="2" borderId="0" xfId="0" applyFont="1" applyFill="1" applyAlignment="1">
      <alignment horizontal="center"/>
    </xf>
    <xf numFmtId="165" fontId="13" fillId="2" borderId="0" xfId="0" applyNumberFormat="1" applyFont="1" applyFill="1" applyBorder="1" applyAlignment="1" applyProtection="1">
      <alignment horizontal="left" vertical="top"/>
    </xf>
    <xf numFmtId="166" fontId="13" fillId="2" borderId="0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 horizontal="right"/>
    </xf>
    <xf numFmtId="164" fontId="8" fillId="2" borderId="0" xfId="0" applyFont="1" applyFill="1" applyBorder="1" applyAlignment="1">
      <alignment vertical="top"/>
    </xf>
    <xf numFmtId="166" fontId="8" fillId="2" borderId="0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left" vertical="top"/>
    </xf>
    <xf numFmtId="166" fontId="15" fillId="2" borderId="0" xfId="0" applyNumberFormat="1" applyFont="1" applyFill="1" applyBorder="1" applyAlignment="1">
      <alignment horizontal="right"/>
    </xf>
    <xf numFmtId="166" fontId="15" fillId="2" borderId="0" xfId="0" applyNumberFormat="1" applyFont="1" applyFill="1" applyBorder="1" applyAlignment="1">
      <alignment horizontal="center"/>
    </xf>
    <xf numFmtId="167" fontId="15" fillId="2" borderId="0" xfId="0" applyNumberFormat="1" applyFont="1" applyFill="1" applyBorder="1" applyAlignment="1">
      <alignment horizontal="right"/>
    </xf>
    <xf numFmtId="164" fontId="16" fillId="2" borderId="0" xfId="0" applyFont="1" applyFill="1" applyBorder="1"/>
    <xf numFmtId="1" fontId="6" fillId="2" borderId="0" xfId="0" applyNumberFormat="1" applyFont="1" applyFill="1" applyBorder="1" applyAlignment="1">
      <alignment horizontal="left" vertical="top"/>
    </xf>
    <xf numFmtId="166" fontId="6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right"/>
    </xf>
    <xf numFmtId="164" fontId="8" fillId="2" borderId="0" xfId="0" applyFont="1" applyFill="1" applyBorder="1"/>
    <xf numFmtId="164" fontId="10" fillId="2" borderId="0" xfId="0" applyFont="1" applyFill="1" applyBorder="1"/>
    <xf numFmtId="164" fontId="11" fillId="2" borderId="0" xfId="0" applyFont="1" applyFill="1" applyBorder="1"/>
    <xf numFmtId="166" fontId="11" fillId="2" borderId="0" xfId="0" applyNumberFormat="1" applyFont="1" applyFill="1" applyBorder="1"/>
    <xf numFmtId="166" fontId="11" fillId="2" borderId="0" xfId="0" applyNumberFormat="1" applyFont="1" applyFill="1" applyAlignment="1">
      <alignment horizontal="center"/>
    </xf>
    <xf numFmtId="166" fontId="11" fillId="2" borderId="0" xfId="0" applyNumberFormat="1" applyFont="1" applyFill="1"/>
    <xf numFmtId="166" fontId="8" fillId="2" borderId="0" xfId="1" applyNumberFormat="1" applyFont="1" applyFill="1" applyBorder="1" applyAlignment="1">
      <alignment horizontal="right"/>
    </xf>
    <xf numFmtId="166" fontId="8" fillId="2" borderId="0" xfId="1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 vertical="top"/>
    </xf>
    <xf numFmtId="167" fontId="8" fillId="2" borderId="2" xfId="0" applyNumberFormat="1" applyFont="1" applyFill="1" applyBorder="1" applyAlignment="1">
      <alignment horizontal="right"/>
    </xf>
    <xf numFmtId="167" fontId="8" fillId="2" borderId="2" xfId="0" applyNumberFormat="1" applyFont="1" applyFill="1" applyBorder="1" applyAlignment="1">
      <alignment horizontal="center"/>
    </xf>
    <xf numFmtId="169" fontId="11" fillId="2" borderId="0" xfId="0" applyNumberFormat="1" applyFont="1" applyFill="1" applyBorder="1"/>
    <xf numFmtId="164" fontId="11" fillId="2" borderId="0" xfId="0" applyFont="1" applyFill="1" applyAlignment="1">
      <alignment horizontal="center"/>
    </xf>
    <xf numFmtId="164" fontId="11" fillId="2" borderId="0" xfId="0" applyFont="1" applyFill="1"/>
    <xf numFmtId="168" fontId="11" fillId="2" borderId="0" xfId="1" applyFont="1" applyFill="1"/>
    <xf numFmtId="168" fontId="14" fillId="2" borderId="0" xfId="1" applyFont="1" applyFill="1"/>
    <xf numFmtId="164" fontId="9" fillId="2" borderId="0" xfId="0" applyFont="1" applyFill="1" applyAlignment="1">
      <alignment horizontal="center"/>
    </xf>
    <xf numFmtId="164" fontId="9" fillId="2" borderId="0" xfId="0" applyFont="1" applyFill="1"/>
    <xf numFmtId="169" fontId="9" fillId="2" borderId="0" xfId="0" applyNumberFormat="1" applyFont="1" applyFill="1"/>
    <xf numFmtId="164" fontId="6" fillId="2" borderId="1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744538</xdr:colOff>
      <xdr:row>0</xdr:row>
      <xdr:rowOff>32545</xdr:rowOff>
    </xdr:from>
    <xdr:to>
      <xdr:col>4</xdr:col>
      <xdr:colOff>525463</xdr:colOff>
      <xdr:row>2</xdr:row>
      <xdr:rowOff>101601</xdr:rowOff>
    </xdr:to>
    <xdr:pic>
      <xdr:nvPicPr>
        <xdr:cNvPr id="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72" t="2379" r="47134" b="72990"/>
        <a:stretch>
          <a:fillRect/>
        </a:stretch>
      </xdr:blipFill>
      <xdr:spPr bwMode="auto">
        <a:xfrm>
          <a:off x="2840038" y="32545"/>
          <a:ext cx="796925" cy="71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/>
  <dimension ref="A1:IS1788"/>
  <sheetViews>
    <sheetView tabSelected="1" topLeftCell="A5" zoomScale="75" zoomScaleNormal="75" workbookViewId="0">
      <pane xSplit="2" ySplit="137" topLeftCell="C322" activePane="bottomRight" state="frozen"/>
      <selection activeCell="A5" sqref="A5"/>
      <selection pane="topRight" activeCell="C5" sqref="C5"/>
      <selection pane="bottomLeft" activeCell="A142" sqref="A142"/>
      <selection pane="bottomRight" activeCell="T342" sqref="T342"/>
    </sheetView>
  </sheetViews>
  <sheetFormatPr baseColWidth="10" defaultColWidth="9.77734375" defaultRowHeight="15"/>
  <cols>
    <col min="1" max="1" width="10.44140625" style="58" customWidth="1"/>
    <col min="2" max="2" width="2.109375" style="58" customWidth="1"/>
    <col min="3" max="5" width="11.77734375" style="58" customWidth="1"/>
    <col min="6" max="6" width="11.77734375" style="57" customWidth="1"/>
    <col min="7" max="26" width="11.77734375" style="58" customWidth="1"/>
    <col min="27" max="27" width="11.77734375" style="1" bestFit="1" customWidth="1"/>
    <col min="28" max="28" width="11.6640625" style="1" bestFit="1" customWidth="1"/>
    <col min="29" max="16384" width="9.77734375" style="1"/>
  </cols>
  <sheetData>
    <row r="1" spans="1:57" ht="15.75">
      <c r="A1" s="1"/>
      <c r="B1" s="1"/>
      <c r="C1" s="1"/>
      <c r="D1" s="1"/>
      <c r="E1" s="2"/>
      <c r="F1" s="11"/>
      <c r="G1" s="1"/>
      <c r="H1" s="1"/>
      <c r="I1" s="1"/>
      <c r="J1" s="1"/>
      <c r="K1" s="1"/>
      <c r="L1" s="3"/>
      <c r="M1" s="1"/>
      <c r="N1" s="1"/>
      <c r="O1" s="1"/>
      <c r="P1" s="3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7" ht="35.25" customHeight="1">
      <c r="A2" s="4" t="s">
        <v>47</v>
      </c>
      <c r="B2" s="1"/>
      <c r="C2" s="1"/>
      <c r="D2" s="1"/>
      <c r="E2" s="2"/>
      <c r="F2" s="11"/>
      <c r="G2" s="1"/>
      <c r="H2" s="1"/>
      <c r="I2" s="1"/>
      <c r="J2" s="1"/>
      <c r="K2" s="1"/>
      <c r="L2" s="3"/>
      <c r="M2" s="1"/>
      <c r="N2" s="1"/>
      <c r="O2" s="1"/>
      <c r="P2" s="3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7" s="3" customFormat="1" ht="29.25" customHeight="1">
      <c r="A3" s="5" t="s">
        <v>48</v>
      </c>
      <c r="B3" s="4"/>
      <c r="C3" s="6"/>
      <c r="D3" s="6"/>
      <c r="E3" s="7"/>
      <c r="F3" s="12"/>
      <c r="G3" s="6"/>
      <c r="H3" s="6"/>
      <c r="I3" s="5"/>
      <c r="J3" s="8"/>
      <c r="K3" s="8"/>
      <c r="L3" s="8"/>
      <c r="M3" s="9"/>
      <c r="N3" s="9"/>
      <c r="O3" s="9"/>
    </row>
    <row r="4" spans="1:57" s="3" customFormat="1" ht="20.25" customHeight="1">
      <c r="A4" s="63" t="s">
        <v>0</v>
      </c>
      <c r="B4" s="63"/>
      <c r="C4" s="63"/>
      <c r="D4" s="63"/>
      <c r="E4" s="63"/>
      <c r="F4" s="63"/>
      <c r="G4" s="63"/>
      <c r="H4" s="63"/>
      <c r="I4" s="14"/>
      <c r="J4" s="10"/>
      <c r="K4" s="10"/>
      <c r="M4" s="9"/>
      <c r="N4" s="9"/>
      <c r="O4" s="9"/>
      <c r="P4" s="10"/>
    </row>
    <row r="5" spans="1:57" s="3" customFormat="1" ht="13.5" customHeight="1">
      <c r="A5" s="14"/>
      <c r="B5" s="14"/>
      <c r="C5" s="14"/>
      <c r="D5" s="14"/>
      <c r="E5" s="14"/>
      <c r="F5" s="13"/>
      <c r="G5" s="14"/>
      <c r="H5" s="14"/>
      <c r="I5" s="14"/>
      <c r="J5" s="10"/>
      <c r="K5" s="10"/>
      <c r="M5" s="9"/>
      <c r="N5" s="9"/>
      <c r="O5" s="9"/>
      <c r="P5" s="10"/>
    </row>
    <row r="6" spans="1:57" s="17" customFormat="1" ht="21" customHeight="1">
      <c r="A6" s="15" t="s">
        <v>1</v>
      </c>
      <c r="B6" s="16"/>
      <c r="C6" s="60" t="s">
        <v>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4" t="s">
        <v>3</v>
      </c>
      <c r="Z6" s="64"/>
      <c r="AA6" s="64"/>
      <c r="AB6" s="64"/>
    </row>
    <row r="7" spans="1:57" s="17" customFormat="1" ht="24.75" customHeight="1">
      <c r="A7" s="16"/>
      <c r="B7" s="16"/>
      <c r="C7" s="62" t="s">
        <v>4</v>
      </c>
      <c r="D7" s="62"/>
      <c r="E7" s="62"/>
      <c r="F7" s="62"/>
      <c r="G7" s="62" t="s">
        <v>5</v>
      </c>
      <c r="H7" s="62"/>
      <c r="I7" s="62"/>
      <c r="J7" s="62"/>
      <c r="K7" s="18"/>
      <c r="L7" s="18"/>
      <c r="M7" s="18"/>
      <c r="N7" s="18"/>
      <c r="O7" s="18"/>
      <c r="P7" s="18"/>
      <c r="Q7" s="18"/>
      <c r="R7" s="18"/>
      <c r="S7" s="62" t="s">
        <v>6</v>
      </c>
      <c r="T7" s="62"/>
      <c r="U7" s="62"/>
      <c r="V7" s="62"/>
      <c r="W7" s="62"/>
      <c r="X7" s="62"/>
      <c r="Y7" s="19"/>
      <c r="Z7" s="19"/>
      <c r="AA7" s="19"/>
      <c r="AB7" s="19"/>
    </row>
    <row r="8" spans="1:57" s="17" customFormat="1" ht="24" customHeight="1">
      <c r="A8" s="16"/>
      <c r="B8" s="16"/>
      <c r="C8" s="60" t="s">
        <v>7</v>
      </c>
      <c r="D8" s="60"/>
      <c r="E8" s="60" t="s">
        <v>8</v>
      </c>
      <c r="F8" s="60"/>
      <c r="G8" s="61" t="s">
        <v>9</v>
      </c>
      <c r="H8" s="61"/>
      <c r="I8" s="60" t="s">
        <v>10</v>
      </c>
      <c r="J8" s="60"/>
      <c r="K8" s="60"/>
      <c r="L8" s="60"/>
      <c r="M8" s="60"/>
      <c r="N8" s="60"/>
      <c r="O8" s="60"/>
      <c r="P8" s="60"/>
      <c r="Q8" s="20"/>
      <c r="R8" s="20"/>
      <c r="S8" s="60" t="s">
        <v>11</v>
      </c>
      <c r="T8" s="60"/>
      <c r="U8" s="60" t="s">
        <v>12</v>
      </c>
      <c r="V8" s="60"/>
      <c r="W8" s="60" t="s">
        <v>13</v>
      </c>
      <c r="X8" s="60"/>
      <c r="Y8" s="61" t="s">
        <v>14</v>
      </c>
      <c r="Z8" s="61"/>
      <c r="AA8" s="61" t="s">
        <v>15</v>
      </c>
      <c r="AB8" s="61"/>
    </row>
    <row r="9" spans="1:57" s="17" customFormat="1" ht="32.25" customHeight="1">
      <c r="A9" s="16"/>
      <c r="B9" s="16"/>
      <c r="C9" s="21"/>
      <c r="D9" s="21"/>
      <c r="E9" s="21"/>
      <c r="F9" s="21"/>
      <c r="G9" s="21"/>
      <c r="H9" s="21"/>
      <c r="I9" s="62" t="s">
        <v>16</v>
      </c>
      <c r="J9" s="62"/>
      <c r="K9" s="62" t="s">
        <v>17</v>
      </c>
      <c r="L9" s="62"/>
      <c r="M9" s="62" t="s">
        <v>18</v>
      </c>
      <c r="N9" s="62"/>
      <c r="O9" s="62" t="s">
        <v>19</v>
      </c>
      <c r="P9" s="62"/>
      <c r="Q9" s="62" t="s">
        <v>20</v>
      </c>
      <c r="R9" s="62"/>
      <c r="S9" s="62"/>
      <c r="T9" s="62"/>
      <c r="U9" s="21"/>
      <c r="V9" s="21"/>
      <c r="W9" s="21"/>
      <c r="X9" s="21"/>
      <c r="Y9" s="21"/>
      <c r="Z9" s="21"/>
      <c r="AA9" s="21"/>
      <c r="AB9" s="21"/>
    </row>
    <row r="10" spans="1:57" s="17" customFormat="1" ht="29.25" customHeight="1">
      <c r="A10" s="16"/>
      <c r="B10" s="16"/>
      <c r="C10" s="22" t="s">
        <v>21</v>
      </c>
      <c r="D10" s="22" t="s">
        <v>22</v>
      </c>
      <c r="E10" s="22" t="s">
        <v>21</v>
      </c>
      <c r="F10" s="22" t="s">
        <v>22</v>
      </c>
      <c r="G10" s="22" t="s">
        <v>21</v>
      </c>
      <c r="H10" s="22" t="s">
        <v>22</v>
      </c>
      <c r="I10" s="22" t="s">
        <v>21</v>
      </c>
      <c r="J10" s="22" t="s">
        <v>22</v>
      </c>
      <c r="K10" s="22" t="s">
        <v>21</v>
      </c>
      <c r="L10" s="22" t="s">
        <v>22</v>
      </c>
      <c r="M10" s="22" t="s">
        <v>21</v>
      </c>
      <c r="N10" s="22" t="s">
        <v>22</v>
      </c>
      <c r="O10" s="22" t="s">
        <v>21</v>
      </c>
      <c r="P10" s="22" t="s">
        <v>22</v>
      </c>
      <c r="Q10" s="22" t="s">
        <v>21</v>
      </c>
      <c r="R10" s="22" t="s">
        <v>22</v>
      </c>
      <c r="S10" s="22" t="s">
        <v>21</v>
      </c>
      <c r="T10" s="22" t="s">
        <v>22</v>
      </c>
      <c r="U10" s="22" t="s">
        <v>21</v>
      </c>
      <c r="V10" s="22" t="s">
        <v>22</v>
      </c>
      <c r="W10" s="22" t="s">
        <v>21</v>
      </c>
      <c r="X10" s="22" t="s">
        <v>22</v>
      </c>
      <c r="Y10" s="22" t="s">
        <v>21</v>
      </c>
      <c r="Z10" s="22" t="s">
        <v>22</v>
      </c>
      <c r="AA10" s="22" t="s">
        <v>21</v>
      </c>
      <c r="AB10" s="22" t="s">
        <v>22</v>
      </c>
    </row>
    <row r="11" spans="1:57" s="3" customFormat="1" ht="12.75" hidden="1" customHeight="1">
      <c r="A11" s="23"/>
      <c r="B11" s="23"/>
      <c r="C11" s="23"/>
      <c r="D11" s="23"/>
      <c r="E11" s="9"/>
      <c r="F11" s="24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57" ht="15.75" hidden="1">
      <c r="A12" s="25">
        <v>1994</v>
      </c>
      <c r="B12" s="25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/>
      <c r="L12" s="26"/>
      <c r="M12" s="26"/>
      <c r="N12" s="26"/>
      <c r="O12" s="26"/>
      <c r="P12" s="26"/>
      <c r="Q12" s="26"/>
      <c r="R12" s="26"/>
      <c r="S12" s="26">
        <v>0</v>
      </c>
      <c r="T12" s="26">
        <v>0</v>
      </c>
      <c r="U12" s="26" t="s">
        <v>23</v>
      </c>
      <c r="V12" s="26" t="s">
        <v>23</v>
      </c>
      <c r="W12" s="26">
        <v>0</v>
      </c>
      <c r="X12" s="26">
        <v>0</v>
      </c>
      <c r="Y12" s="26">
        <v>0</v>
      </c>
      <c r="Z12" s="26">
        <v>0</v>
      </c>
      <c r="AA12" s="26"/>
      <c r="AB12" s="26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ht="15" hidden="1" customHeight="1">
      <c r="A13" s="25">
        <v>1995</v>
      </c>
      <c r="B13" s="25"/>
      <c r="C13" s="26">
        <v>0</v>
      </c>
      <c r="D13" s="26">
        <v>0</v>
      </c>
      <c r="E13" s="26">
        <v>0</v>
      </c>
      <c r="F13" s="26">
        <v>0</v>
      </c>
      <c r="G13" s="28">
        <v>159.80000000000001</v>
      </c>
      <c r="H13" s="28">
        <v>110.2</v>
      </c>
      <c r="I13" s="26">
        <v>0</v>
      </c>
      <c r="J13" s="26">
        <v>0</v>
      </c>
      <c r="K13" s="26"/>
      <c r="L13" s="26"/>
      <c r="M13" s="26"/>
      <c r="N13" s="26"/>
      <c r="O13" s="26"/>
      <c r="P13" s="26"/>
      <c r="Q13" s="26"/>
      <c r="R13" s="26"/>
      <c r="S13" s="26">
        <v>0</v>
      </c>
      <c r="T13" s="26">
        <v>0</v>
      </c>
      <c r="U13" s="26" t="s">
        <v>23</v>
      </c>
      <c r="V13" s="26" t="s">
        <v>23</v>
      </c>
      <c r="W13" s="26">
        <v>0</v>
      </c>
      <c r="X13" s="26">
        <v>0</v>
      </c>
      <c r="Y13" s="26">
        <v>0</v>
      </c>
      <c r="Z13" s="26">
        <v>0</v>
      </c>
      <c r="AA13" s="26"/>
      <c r="AB13" s="26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ht="15" hidden="1" customHeight="1">
      <c r="A14" s="25">
        <v>1996</v>
      </c>
      <c r="B14" s="25"/>
      <c r="C14" s="26">
        <v>0</v>
      </c>
      <c r="D14" s="26">
        <v>0</v>
      </c>
      <c r="E14" s="26">
        <v>0</v>
      </c>
      <c r="F14" s="26">
        <v>0</v>
      </c>
      <c r="G14" s="28">
        <v>550.63940000000002</v>
      </c>
      <c r="H14" s="28">
        <v>279.04020000000003</v>
      </c>
      <c r="I14" s="26">
        <v>0</v>
      </c>
      <c r="J14" s="26">
        <v>0</v>
      </c>
      <c r="K14" s="26"/>
      <c r="L14" s="26"/>
      <c r="M14" s="26"/>
      <c r="N14" s="26"/>
      <c r="O14" s="26"/>
      <c r="P14" s="26"/>
      <c r="Q14" s="26"/>
      <c r="R14" s="26"/>
      <c r="S14" s="26">
        <v>0</v>
      </c>
      <c r="T14" s="26">
        <v>0</v>
      </c>
      <c r="U14" s="28">
        <v>84.977658079999998</v>
      </c>
      <c r="V14" s="28">
        <v>94.331375600000001</v>
      </c>
      <c r="W14" s="26">
        <v>0</v>
      </c>
      <c r="X14" s="26">
        <v>0</v>
      </c>
      <c r="Y14" s="26">
        <v>0</v>
      </c>
      <c r="Z14" s="26">
        <v>0</v>
      </c>
      <c r="AA14" s="26"/>
      <c r="AB14" s="26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ht="12.95" hidden="1" customHeight="1">
      <c r="A15" s="25">
        <v>1997</v>
      </c>
      <c r="B15" s="25"/>
      <c r="C15" s="26">
        <v>0</v>
      </c>
      <c r="D15" s="26">
        <v>0</v>
      </c>
      <c r="E15" s="26">
        <v>0</v>
      </c>
      <c r="F15" s="26">
        <v>0</v>
      </c>
      <c r="G15" s="28">
        <v>3092.8552</v>
      </c>
      <c r="H15" s="28">
        <v>489.89</v>
      </c>
      <c r="I15" s="26">
        <v>0</v>
      </c>
      <c r="J15" s="26">
        <v>0</v>
      </c>
      <c r="K15" s="26"/>
      <c r="L15" s="26"/>
      <c r="M15" s="26"/>
      <c r="N15" s="26"/>
      <c r="O15" s="26"/>
      <c r="P15" s="26"/>
      <c r="Q15" s="26"/>
      <c r="R15" s="26"/>
      <c r="S15" s="26">
        <v>0</v>
      </c>
      <c r="T15" s="26">
        <v>0</v>
      </c>
      <c r="U15" s="28">
        <v>9.8805627000000005</v>
      </c>
      <c r="V15" s="28">
        <v>12.7170018</v>
      </c>
      <c r="W15" s="26">
        <v>0</v>
      </c>
      <c r="X15" s="26">
        <v>0</v>
      </c>
      <c r="Y15" s="26">
        <v>0</v>
      </c>
      <c r="Z15" s="26">
        <v>0</v>
      </c>
      <c r="AA15" s="26"/>
      <c r="AB15" s="26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ht="15.75" hidden="1">
      <c r="A16" s="25">
        <v>1998</v>
      </c>
      <c r="B16" s="25"/>
      <c r="C16" s="26">
        <v>0</v>
      </c>
      <c r="D16" s="26">
        <v>0</v>
      </c>
      <c r="E16" s="26">
        <v>0</v>
      </c>
      <c r="F16" s="26">
        <v>0</v>
      </c>
      <c r="G16" s="28">
        <v>1429.2810999999999</v>
      </c>
      <c r="H16" s="28">
        <v>3140.6509999999998</v>
      </c>
      <c r="I16" s="26">
        <v>0</v>
      </c>
      <c r="J16" s="26">
        <v>0</v>
      </c>
      <c r="K16" s="26"/>
      <c r="L16" s="26"/>
      <c r="M16" s="26"/>
      <c r="N16" s="26"/>
      <c r="O16" s="26"/>
      <c r="P16" s="26"/>
      <c r="Q16" s="26"/>
      <c r="R16" s="26"/>
      <c r="S16" s="26">
        <v>0</v>
      </c>
      <c r="T16" s="26">
        <v>0</v>
      </c>
      <c r="U16" s="28">
        <v>5.6539883800000004</v>
      </c>
      <c r="V16" s="28">
        <v>8.4244538799999997</v>
      </c>
      <c r="W16" s="26">
        <v>0</v>
      </c>
      <c r="X16" s="26">
        <v>0</v>
      </c>
      <c r="Y16" s="26">
        <v>0</v>
      </c>
      <c r="Z16" s="26">
        <v>0</v>
      </c>
      <c r="AA16" s="26"/>
      <c r="AB16" s="26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15.75" hidden="1">
      <c r="A17" s="25">
        <v>1999</v>
      </c>
      <c r="B17" s="25"/>
      <c r="C17" s="28">
        <v>132.33789999999999</v>
      </c>
      <c r="D17" s="26">
        <v>0</v>
      </c>
      <c r="E17" s="26">
        <v>0</v>
      </c>
      <c r="F17" s="26">
        <v>0</v>
      </c>
      <c r="G17" s="28">
        <v>930.5</v>
      </c>
      <c r="H17" s="28">
        <v>1253.7</v>
      </c>
      <c r="I17" s="26">
        <v>0</v>
      </c>
      <c r="J17" s="26">
        <v>0</v>
      </c>
      <c r="K17" s="26"/>
      <c r="L17" s="26"/>
      <c r="M17" s="26"/>
      <c r="N17" s="26"/>
      <c r="O17" s="26"/>
      <c r="P17" s="26"/>
      <c r="Q17" s="26"/>
      <c r="R17" s="26"/>
      <c r="S17" s="26">
        <v>0</v>
      </c>
      <c r="T17" s="26">
        <v>0</v>
      </c>
      <c r="U17" s="28">
        <v>5.0640531299999996</v>
      </c>
      <c r="V17" s="28">
        <v>5.0874579000000004</v>
      </c>
      <c r="W17" s="26">
        <v>0</v>
      </c>
      <c r="X17" s="26">
        <v>0</v>
      </c>
      <c r="Y17" s="26">
        <v>0</v>
      </c>
      <c r="Z17" s="26">
        <v>0</v>
      </c>
      <c r="AA17" s="26"/>
      <c r="AB17" s="26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15.75" hidden="1">
      <c r="A18" s="25">
        <v>2000</v>
      </c>
      <c r="B18" s="25"/>
      <c r="C18" s="28">
        <v>15.2437</v>
      </c>
      <c r="D18" s="26">
        <v>0</v>
      </c>
      <c r="E18" s="26">
        <v>0</v>
      </c>
      <c r="F18" s="26">
        <v>0</v>
      </c>
      <c r="G18" s="28">
        <v>1607.2</v>
      </c>
      <c r="H18" s="28">
        <v>1150.3</v>
      </c>
      <c r="I18" s="26">
        <v>0</v>
      </c>
      <c r="J18" s="26">
        <v>0</v>
      </c>
      <c r="K18" s="26"/>
      <c r="L18" s="26"/>
      <c r="M18" s="26"/>
      <c r="N18" s="26"/>
      <c r="O18" s="26"/>
      <c r="P18" s="26"/>
      <c r="Q18" s="26"/>
      <c r="R18" s="26"/>
      <c r="S18" s="26">
        <v>0</v>
      </c>
      <c r="T18" s="26">
        <v>0</v>
      </c>
      <c r="U18" s="28">
        <v>2788.0090590300001</v>
      </c>
      <c r="V18" s="28">
        <v>2206.3180956000001</v>
      </c>
      <c r="W18" s="26">
        <v>0</v>
      </c>
      <c r="X18" s="26">
        <v>0</v>
      </c>
      <c r="Y18" s="28">
        <v>622.63709073999996</v>
      </c>
      <c r="Z18" s="28">
        <v>1070.3750027000001</v>
      </c>
      <c r="AA18" s="28"/>
      <c r="AB18" s="28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15.75" hidden="1">
      <c r="A19" s="25">
        <v>2001</v>
      </c>
      <c r="B19" s="25"/>
      <c r="C19" s="28">
        <v>3005.1051000000002</v>
      </c>
      <c r="D19" s="26">
        <v>0</v>
      </c>
      <c r="E19" s="26">
        <v>0</v>
      </c>
      <c r="F19" s="26">
        <v>0</v>
      </c>
      <c r="G19" s="28">
        <v>1920.2048</v>
      </c>
      <c r="H19" s="28">
        <v>2199.8874999999998</v>
      </c>
      <c r="I19" s="26">
        <v>0</v>
      </c>
      <c r="J19" s="26">
        <v>0</v>
      </c>
      <c r="K19" s="26"/>
      <c r="L19" s="26"/>
      <c r="M19" s="26"/>
      <c r="N19" s="26"/>
      <c r="O19" s="26"/>
      <c r="P19" s="26"/>
      <c r="Q19" s="26"/>
      <c r="R19" s="26"/>
      <c r="S19" s="26">
        <v>129.06780000000001</v>
      </c>
      <c r="T19" s="26">
        <v>0</v>
      </c>
      <c r="U19" s="28">
        <v>6202.14414072</v>
      </c>
      <c r="V19" s="28">
        <v>6615.2062077600003</v>
      </c>
      <c r="W19" s="28">
        <v>551.57451112000001</v>
      </c>
      <c r="X19" s="26">
        <v>0</v>
      </c>
      <c r="Y19" s="28">
        <v>4435.5481386399997</v>
      </c>
      <c r="Z19" s="28">
        <v>4278.80794384</v>
      </c>
      <c r="AA19" s="28"/>
      <c r="AB19" s="28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5.75" hidden="1">
      <c r="A20" s="25">
        <v>2002</v>
      </c>
      <c r="B20" s="25"/>
      <c r="C20" s="26">
        <f>+C$35</f>
        <v>0</v>
      </c>
      <c r="D20" s="26">
        <f t="shared" ref="D20:Z20" si="0">+D$35</f>
        <v>0</v>
      </c>
      <c r="E20" s="26">
        <f t="shared" si="0"/>
        <v>0</v>
      </c>
      <c r="F20" s="26">
        <f t="shared" si="0"/>
        <v>0</v>
      </c>
      <c r="G20" s="28">
        <f t="shared" si="0"/>
        <v>403.8</v>
      </c>
      <c r="H20" s="28">
        <f t="shared" si="0"/>
        <v>131.80000000000001</v>
      </c>
      <c r="I20" s="26">
        <f t="shared" si="0"/>
        <v>0</v>
      </c>
      <c r="J20" s="26">
        <f t="shared" si="0"/>
        <v>0</v>
      </c>
      <c r="K20" s="26"/>
      <c r="L20" s="26"/>
      <c r="M20" s="26"/>
      <c r="N20" s="26"/>
      <c r="O20" s="26"/>
      <c r="P20" s="26"/>
      <c r="Q20" s="26"/>
      <c r="R20" s="26"/>
      <c r="S20" s="26">
        <f t="shared" si="0"/>
        <v>0</v>
      </c>
      <c r="T20" s="26">
        <f t="shared" si="0"/>
        <v>0</v>
      </c>
      <c r="U20" s="28">
        <f t="shared" si="0"/>
        <v>0</v>
      </c>
      <c r="V20" s="28">
        <f t="shared" si="0"/>
        <v>79.278763440000006</v>
      </c>
      <c r="W20" s="28">
        <f t="shared" si="0"/>
        <v>3569.0962064</v>
      </c>
      <c r="X20" s="28">
        <f t="shared" si="0"/>
        <v>3571.2427551999999</v>
      </c>
      <c r="Y20" s="28">
        <f t="shared" si="0"/>
        <v>1291.8037907200001</v>
      </c>
      <c r="Z20" s="28">
        <f t="shared" si="0"/>
        <v>1367.1185582400001</v>
      </c>
      <c r="AA20" s="28"/>
      <c r="AB20" s="28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5" hidden="1" customHeight="1">
      <c r="A21" s="29"/>
      <c r="B21" s="29"/>
      <c r="C21" s="30"/>
      <c r="D21" s="30"/>
      <c r="E21" s="30"/>
      <c r="F21" s="3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36" customFormat="1" ht="15.75" hidden="1">
      <c r="A22" s="32">
        <v>2002</v>
      </c>
      <c r="B22" s="32"/>
      <c r="C22" s="33"/>
      <c r="D22" s="33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2.75" hidden="1" customHeight="1">
      <c r="A23" s="29"/>
      <c r="B23" s="29"/>
      <c r="C23" s="30"/>
      <c r="D23" s="30"/>
      <c r="E23" s="30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idden="1">
      <c r="A24" s="29" t="s">
        <v>24</v>
      </c>
      <c r="B24" s="29"/>
      <c r="C24" s="31">
        <v>0</v>
      </c>
      <c r="D24" s="31">
        <v>0</v>
      </c>
      <c r="E24" s="31">
        <v>0</v>
      </c>
      <c r="F24" s="31">
        <v>0</v>
      </c>
      <c r="G24" s="30">
        <v>339.9</v>
      </c>
      <c r="H24" s="30">
        <v>204</v>
      </c>
      <c r="I24" s="31">
        <v>0</v>
      </c>
      <c r="J24" s="31">
        <v>0</v>
      </c>
      <c r="K24" s="31"/>
      <c r="L24" s="31"/>
      <c r="M24" s="31"/>
      <c r="N24" s="31"/>
      <c r="O24" s="31"/>
      <c r="P24" s="31"/>
      <c r="Q24" s="31"/>
      <c r="R24" s="31"/>
      <c r="S24" s="31">
        <v>0</v>
      </c>
      <c r="T24" s="31">
        <v>0</v>
      </c>
      <c r="U24" s="30">
        <v>6.3983700000000004E-2</v>
      </c>
      <c r="V24" s="30">
        <v>31.211527050000001</v>
      </c>
      <c r="W24" s="31">
        <v>0</v>
      </c>
      <c r="X24" s="30">
        <v>558.07629110000005</v>
      </c>
      <c r="Y24" s="30">
        <v>716.46711634999997</v>
      </c>
      <c r="Z24" s="30">
        <v>288.53198765000002</v>
      </c>
      <c r="AA24" s="30"/>
      <c r="AB24" s="30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idden="1">
      <c r="A25" s="29" t="s">
        <v>25</v>
      </c>
      <c r="B25" s="29"/>
      <c r="C25" s="31">
        <v>0</v>
      </c>
      <c r="D25" s="31">
        <v>0</v>
      </c>
      <c r="E25" s="31">
        <v>0</v>
      </c>
      <c r="F25" s="31">
        <v>0</v>
      </c>
      <c r="G25" s="30">
        <v>107.7</v>
      </c>
      <c r="H25" s="30">
        <v>260.8</v>
      </c>
      <c r="I25" s="31">
        <v>0</v>
      </c>
      <c r="J25" s="31">
        <v>0</v>
      </c>
      <c r="K25" s="31"/>
      <c r="L25" s="31"/>
      <c r="M25" s="31"/>
      <c r="N25" s="31"/>
      <c r="O25" s="31"/>
      <c r="P25" s="31"/>
      <c r="Q25" s="31"/>
      <c r="R25" s="31"/>
      <c r="S25" s="31">
        <v>0</v>
      </c>
      <c r="T25" s="31">
        <v>0</v>
      </c>
      <c r="U25" s="30">
        <v>83.830799999999996</v>
      </c>
      <c r="V25" s="30">
        <v>32.119771020000002</v>
      </c>
      <c r="W25" s="30">
        <v>3100.0462180599998</v>
      </c>
      <c r="X25" s="30">
        <v>2473.0960568199998</v>
      </c>
      <c r="Y25" s="30">
        <v>88.081793840000003</v>
      </c>
      <c r="Z25" s="30">
        <v>92.743478719999999</v>
      </c>
      <c r="AA25" s="30"/>
      <c r="AB25" s="30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idden="1">
      <c r="A26" s="29" t="s">
        <v>26</v>
      </c>
      <c r="B26" s="29"/>
      <c r="C26" s="31">
        <v>0</v>
      </c>
      <c r="D26" s="31">
        <v>0</v>
      </c>
      <c r="E26" s="31">
        <v>0</v>
      </c>
      <c r="F26" s="31">
        <v>0</v>
      </c>
      <c r="G26" s="30">
        <v>54.8</v>
      </c>
      <c r="H26" s="30">
        <v>126.2</v>
      </c>
      <c r="I26" s="31">
        <v>0</v>
      </c>
      <c r="J26" s="31">
        <v>0</v>
      </c>
      <c r="K26" s="31"/>
      <c r="L26" s="31"/>
      <c r="M26" s="31"/>
      <c r="N26" s="31"/>
      <c r="O26" s="31"/>
      <c r="P26" s="31"/>
      <c r="Q26" s="31"/>
      <c r="R26" s="31"/>
      <c r="S26" s="31">
        <v>0</v>
      </c>
      <c r="T26" s="31">
        <v>0</v>
      </c>
      <c r="U26" s="30">
        <v>154.49562741</v>
      </c>
      <c r="V26" s="30">
        <v>25.613774620000001</v>
      </c>
      <c r="W26" s="30">
        <v>2563.29895455</v>
      </c>
      <c r="X26" s="30">
        <v>2558.5687141799999</v>
      </c>
      <c r="Y26" s="30">
        <v>256.64509906000001</v>
      </c>
      <c r="Z26" s="30">
        <v>255.50196862999999</v>
      </c>
      <c r="AA26" s="30"/>
      <c r="AB26" s="30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idden="1">
      <c r="A27" s="29" t="s">
        <v>27</v>
      </c>
      <c r="B27" s="29"/>
      <c r="C27" s="30">
        <v>105.4118</v>
      </c>
      <c r="D27" s="30">
        <v>6.274</v>
      </c>
      <c r="E27" s="31">
        <v>0</v>
      </c>
      <c r="F27" s="31">
        <v>0</v>
      </c>
      <c r="G27" s="30">
        <v>18.727900000000002</v>
      </c>
      <c r="H27" s="30">
        <v>239.86099999999999</v>
      </c>
      <c r="I27" s="31">
        <v>0</v>
      </c>
      <c r="J27" s="31">
        <v>0</v>
      </c>
      <c r="K27" s="31"/>
      <c r="L27" s="31"/>
      <c r="M27" s="31"/>
      <c r="N27" s="31"/>
      <c r="O27" s="31"/>
      <c r="P27" s="31"/>
      <c r="Q27" s="31"/>
      <c r="R27" s="31"/>
      <c r="S27" s="30">
        <v>4.5198</v>
      </c>
      <c r="T27" s="30">
        <v>6.2210000000000001</v>
      </c>
      <c r="U27" s="30">
        <v>84.650999999999996</v>
      </c>
      <c r="V27" s="30">
        <v>30.630964349999999</v>
      </c>
      <c r="W27" s="30">
        <v>3248.344885</v>
      </c>
      <c r="X27" s="30">
        <v>3244.1113915999999</v>
      </c>
      <c r="Y27" s="30">
        <v>753.9828612</v>
      </c>
      <c r="Z27" s="30">
        <v>693.18918040000005</v>
      </c>
      <c r="AA27" s="30"/>
      <c r="AB27" s="30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idden="1">
      <c r="A28" s="29" t="s">
        <v>28</v>
      </c>
      <c r="B28" s="29"/>
      <c r="C28" s="31">
        <v>0</v>
      </c>
      <c r="D28" s="31">
        <v>0</v>
      </c>
      <c r="E28" s="31">
        <v>0</v>
      </c>
      <c r="F28" s="31">
        <v>0</v>
      </c>
      <c r="G28" s="30">
        <v>214.4033</v>
      </c>
      <c r="H28" s="30">
        <v>226.197</v>
      </c>
      <c r="I28" s="31">
        <v>0</v>
      </c>
      <c r="J28" s="31">
        <v>0</v>
      </c>
      <c r="K28" s="31"/>
      <c r="L28" s="31"/>
      <c r="M28" s="31"/>
      <c r="N28" s="31"/>
      <c r="O28" s="31"/>
      <c r="P28" s="31"/>
      <c r="Q28" s="31"/>
      <c r="R28" s="31"/>
      <c r="S28" s="30">
        <v>14.0604</v>
      </c>
      <c r="T28" s="30">
        <v>16.079000000000001</v>
      </c>
      <c r="U28" s="31">
        <v>0</v>
      </c>
      <c r="V28" s="30">
        <v>268.75063180000001</v>
      </c>
      <c r="W28" s="30">
        <v>2633.7662368000001</v>
      </c>
      <c r="X28" s="30">
        <v>2633.12882485</v>
      </c>
      <c r="Y28" s="30">
        <v>39.774799999999999</v>
      </c>
      <c r="Z28" s="30">
        <v>39.671199999999999</v>
      </c>
      <c r="AA28" s="30"/>
      <c r="AB28" s="30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idden="1">
      <c r="A29" s="29" t="s">
        <v>29</v>
      </c>
      <c r="B29" s="29"/>
      <c r="C29" s="31">
        <v>0</v>
      </c>
      <c r="D29" s="30">
        <v>257.75200000000001</v>
      </c>
      <c r="E29" s="31">
        <v>0</v>
      </c>
      <c r="F29" s="31">
        <v>0</v>
      </c>
      <c r="G29" s="30">
        <v>412.3809</v>
      </c>
      <c r="H29" s="30">
        <v>129.971</v>
      </c>
      <c r="I29" s="31">
        <v>0</v>
      </c>
      <c r="J29" s="31">
        <v>0</v>
      </c>
      <c r="K29" s="31"/>
      <c r="L29" s="31"/>
      <c r="M29" s="31"/>
      <c r="N29" s="31"/>
      <c r="O29" s="31"/>
      <c r="P29" s="31"/>
      <c r="Q29" s="31"/>
      <c r="R29" s="31"/>
      <c r="S29" s="30">
        <v>73.831199999999995</v>
      </c>
      <c r="T29" s="30">
        <v>85.27</v>
      </c>
      <c r="U29" s="30">
        <v>256.43880000000001</v>
      </c>
      <c r="V29" s="30">
        <v>158.27972600000001</v>
      </c>
      <c r="W29" s="30">
        <v>2684.09625968</v>
      </c>
      <c r="X29" s="30">
        <v>2679.6045680799998</v>
      </c>
      <c r="Y29" s="30">
        <v>152.80084396000001</v>
      </c>
      <c r="Z29" s="30">
        <v>177.09983693999999</v>
      </c>
      <c r="AA29" s="30"/>
      <c r="AB29" s="30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idden="1">
      <c r="A30" s="29" t="s">
        <v>30</v>
      </c>
      <c r="B30" s="29"/>
      <c r="C30" s="30">
        <v>163.6086</v>
      </c>
      <c r="D30" s="31">
        <v>0</v>
      </c>
      <c r="E30" s="31">
        <v>0</v>
      </c>
      <c r="F30" s="31">
        <v>0</v>
      </c>
      <c r="G30" s="30">
        <v>51.995899999999999</v>
      </c>
      <c r="H30" s="30">
        <v>86.135999999999996</v>
      </c>
      <c r="I30" s="31">
        <v>0</v>
      </c>
      <c r="J30" s="31">
        <v>0</v>
      </c>
      <c r="K30" s="31"/>
      <c r="L30" s="31"/>
      <c r="M30" s="31"/>
      <c r="N30" s="31"/>
      <c r="O30" s="31"/>
      <c r="P30" s="31"/>
      <c r="Q30" s="31"/>
      <c r="R30" s="31"/>
      <c r="S30" s="30">
        <v>27.884499999999999</v>
      </c>
      <c r="T30" s="30">
        <v>32.774999999999999</v>
      </c>
      <c r="U30" s="30">
        <v>161.78435999999999</v>
      </c>
      <c r="V30" s="30">
        <v>273.19794696000002</v>
      </c>
      <c r="W30" s="30">
        <v>3361.3402867999998</v>
      </c>
      <c r="X30" s="30">
        <v>3367.18083548</v>
      </c>
      <c r="Y30" s="30">
        <v>740.95189328000004</v>
      </c>
      <c r="Z30" s="30">
        <v>715.82338703999994</v>
      </c>
      <c r="AA30" s="30"/>
      <c r="AB30" s="30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idden="1">
      <c r="A31" s="29" t="s">
        <v>31</v>
      </c>
      <c r="B31" s="29"/>
      <c r="C31" s="31">
        <v>0</v>
      </c>
      <c r="D31" s="31">
        <v>0</v>
      </c>
      <c r="E31" s="31">
        <v>0</v>
      </c>
      <c r="F31" s="31">
        <v>0</v>
      </c>
      <c r="G31" s="30">
        <v>28.378900000000002</v>
      </c>
      <c r="H31" s="30">
        <v>117.849</v>
      </c>
      <c r="I31" s="31">
        <v>0</v>
      </c>
      <c r="J31" s="31">
        <v>0</v>
      </c>
      <c r="K31" s="31"/>
      <c r="L31" s="31"/>
      <c r="M31" s="31"/>
      <c r="N31" s="31"/>
      <c r="O31" s="31"/>
      <c r="P31" s="31"/>
      <c r="Q31" s="31"/>
      <c r="R31" s="31"/>
      <c r="S31" s="31">
        <v>0</v>
      </c>
      <c r="T31" s="31">
        <v>0</v>
      </c>
      <c r="U31" s="31">
        <v>0</v>
      </c>
      <c r="V31" s="30">
        <v>14.418515429999999</v>
      </c>
      <c r="W31" s="30">
        <v>2816.3430254499999</v>
      </c>
      <c r="X31" s="30">
        <v>2791.2062600899999</v>
      </c>
      <c r="Y31" s="30">
        <v>131.84114991000001</v>
      </c>
      <c r="Z31" s="30">
        <v>34.343849910000003</v>
      </c>
      <c r="AA31" s="30"/>
      <c r="AB31" s="30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idden="1">
      <c r="A32" s="29" t="s">
        <v>32</v>
      </c>
      <c r="B32" s="29"/>
      <c r="C32" s="31">
        <v>0</v>
      </c>
      <c r="D32" s="30">
        <v>486.005</v>
      </c>
      <c r="E32" s="31">
        <v>0</v>
      </c>
      <c r="F32" s="31">
        <v>0</v>
      </c>
      <c r="G32" s="30">
        <v>18.600000000000001</v>
      </c>
      <c r="H32" s="30">
        <v>6.2</v>
      </c>
      <c r="I32" s="31">
        <v>0</v>
      </c>
      <c r="J32" s="31">
        <v>0</v>
      </c>
      <c r="K32" s="31"/>
      <c r="L32" s="31"/>
      <c r="M32" s="31"/>
      <c r="N32" s="31"/>
      <c r="O32" s="31"/>
      <c r="P32" s="31"/>
      <c r="Q32" s="31"/>
      <c r="R32" s="31"/>
      <c r="S32" s="31">
        <v>0</v>
      </c>
      <c r="T32" s="31">
        <v>0</v>
      </c>
      <c r="U32" s="30">
        <v>224.78788331999999</v>
      </c>
      <c r="V32" s="30">
        <v>102.32009502</v>
      </c>
      <c r="W32" s="30">
        <v>3524.7875160600001</v>
      </c>
      <c r="X32" s="30">
        <v>3534.27672007</v>
      </c>
      <c r="Y32" s="30">
        <v>237.35889499999999</v>
      </c>
      <c r="Z32" s="30">
        <v>142.22235691</v>
      </c>
      <c r="AA32" s="30"/>
      <c r="AB32" s="30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idden="1">
      <c r="A33" s="29" t="s">
        <v>33</v>
      </c>
      <c r="B33" s="29"/>
      <c r="C33" s="30">
        <v>540.79179999999997</v>
      </c>
      <c r="D33" s="31">
        <v>0</v>
      </c>
      <c r="E33" s="31">
        <v>0</v>
      </c>
      <c r="F33" s="31">
        <v>0</v>
      </c>
      <c r="G33" s="30">
        <v>173.3</v>
      </c>
      <c r="H33" s="30">
        <v>294.8</v>
      </c>
      <c r="I33" s="31">
        <v>0</v>
      </c>
      <c r="J33" s="31">
        <v>0</v>
      </c>
      <c r="K33" s="31"/>
      <c r="L33" s="31"/>
      <c r="M33" s="31"/>
      <c r="N33" s="31"/>
      <c r="O33" s="31"/>
      <c r="P33" s="31"/>
      <c r="Q33" s="31"/>
      <c r="R33" s="31"/>
      <c r="S33" s="31">
        <v>0</v>
      </c>
      <c r="T33" s="31">
        <v>0</v>
      </c>
      <c r="U33" s="31">
        <v>0</v>
      </c>
      <c r="V33" s="30">
        <v>193.94750299</v>
      </c>
      <c r="W33" s="30">
        <v>2822.5212619099998</v>
      </c>
      <c r="X33" s="30">
        <v>2825.2445563800002</v>
      </c>
      <c r="Y33" s="30">
        <v>873.95575177000001</v>
      </c>
      <c r="Z33" s="30">
        <v>768.09185362999995</v>
      </c>
      <c r="AA33" s="30"/>
      <c r="AB33" s="30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idden="1">
      <c r="A34" s="29" t="s">
        <v>34</v>
      </c>
      <c r="B34" s="29"/>
      <c r="C34" s="30">
        <v>81.118700000000004</v>
      </c>
      <c r="D34" s="31">
        <v>0</v>
      </c>
      <c r="E34" s="31">
        <v>0</v>
      </c>
      <c r="F34" s="31">
        <v>0</v>
      </c>
      <c r="G34" s="30">
        <v>233.7</v>
      </c>
      <c r="H34" s="30">
        <v>471</v>
      </c>
      <c r="I34" s="31">
        <v>0</v>
      </c>
      <c r="J34" s="31">
        <v>0</v>
      </c>
      <c r="K34" s="31"/>
      <c r="L34" s="31"/>
      <c r="M34" s="31"/>
      <c r="N34" s="31"/>
      <c r="O34" s="31"/>
      <c r="P34" s="31"/>
      <c r="Q34" s="31"/>
      <c r="R34" s="31"/>
      <c r="S34" s="31">
        <v>0</v>
      </c>
      <c r="T34" s="31">
        <v>0</v>
      </c>
      <c r="U34" s="30">
        <v>145.988</v>
      </c>
      <c r="V34" s="30">
        <v>73.723939999999999</v>
      </c>
      <c r="W34" s="30">
        <v>3553.07894072</v>
      </c>
      <c r="X34" s="30">
        <v>3551.68974144</v>
      </c>
      <c r="Y34" s="30">
        <v>119.99407784</v>
      </c>
      <c r="Z34" s="30">
        <v>106.03033480000001</v>
      </c>
      <c r="AA34" s="30"/>
      <c r="AB34" s="30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idden="1">
      <c r="A35" s="29" t="s">
        <v>35</v>
      </c>
      <c r="B35" s="29"/>
      <c r="C35" s="31">
        <v>0</v>
      </c>
      <c r="D35" s="31">
        <v>0</v>
      </c>
      <c r="E35" s="31">
        <v>0</v>
      </c>
      <c r="F35" s="31">
        <v>0</v>
      </c>
      <c r="G35" s="30">
        <v>403.8</v>
      </c>
      <c r="H35" s="30">
        <v>131.80000000000001</v>
      </c>
      <c r="I35" s="31">
        <v>0</v>
      </c>
      <c r="J35" s="31">
        <v>0</v>
      </c>
      <c r="K35" s="31"/>
      <c r="L35" s="31"/>
      <c r="M35" s="31"/>
      <c r="N35" s="31"/>
      <c r="O35" s="31"/>
      <c r="P35" s="31"/>
      <c r="Q35" s="31"/>
      <c r="R35" s="31"/>
      <c r="S35" s="31">
        <v>0</v>
      </c>
      <c r="T35" s="31">
        <v>0</v>
      </c>
      <c r="U35" s="31">
        <v>0</v>
      </c>
      <c r="V35" s="30">
        <v>79.278763440000006</v>
      </c>
      <c r="W35" s="30">
        <v>3569.0962064</v>
      </c>
      <c r="X35" s="30">
        <v>3571.2427551999999</v>
      </c>
      <c r="Y35" s="30">
        <v>1291.8037907200001</v>
      </c>
      <c r="Z35" s="30">
        <v>1367.1185582400001</v>
      </c>
      <c r="AA35" s="30"/>
      <c r="AB35" s="30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5" hidden="1" customHeight="1">
      <c r="A36" s="29"/>
      <c r="B36" s="29"/>
      <c r="C36" s="30"/>
      <c r="D36" s="30"/>
      <c r="E36" s="30"/>
      <c r="F36" s="3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s="17" customFormat="1" ht="15.75" hidden="1">
      <c r="A37" s="37">
        <v>2003</v>
      </c>
      <c r="B37" s="37"/>
      <c r="C37" s="38"/>
      <c r="D37" s="38"/>
      <c r="E37" s="38"/>
      <c r="F37" s="3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2.75" hidden="1" customHeight="1">
      <c r="A38" s="29"/>
      <c r="B38" s="29"/>
      <c r="C38" s="30"/>
      <c r="D38" s="30"/>
      <c r="E38" s="30"/>
      <c r="F38" s="3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idden="1">
      <c r="A39" s="29" t="s">
        <v>24</v>
      </c>
      <c r="B39" s="29"/>
      <c r="C39" s="30">
        <v>270.82679999999999</v>
      </c>
      <c r="D39" s="31">
        <v>0</v>
      </c>
      <c r="E39" s="31">
        <v>0</v>
      </c>
      <c r="F39" s="31">
        <v>0</v>
      </c>
      <c r="G39" s="30">
        <v>363.3</v>
      </c>
      <c r="H39" s="30">
        <v>247.1</v>
      </c>
      <c r="I39" s="31">
        <v>0</v>
      </c>
      <c r="J39" s="31">
        <v>0</v>
      </c>
      <c r="K39" s="31"/>
      <c r="L39" s="31"/>
      <c r="M39" s="31"/>
      <c r="N39" s="31"/>
      <c r="O39" s="31"/>
      <c r="P39" s="31"/>
      <c r="Q39" s="31"/>
      <c r="R39" s="31"/>
      <c r="S39" s="31">
        <v>0</v>
      </c>
      <c r="T39" s="31">
        <v>0</v>
      </c>
      <c r="U39" s="31">
        <v>0</v>
      </c>
      <c r="V39" s="30">
        <v>153.73863679999999</v>
      </c>
      <c r="W39" s="30">
        <v>2888.8365463999999</v>
      </c>
      <c r="X39" s="30">
        <v>2890.3055639999998</v>
      </c>
      <c r="Y39" s="30">
        <v>395.2976208</v>
      </c>
      <c r="Z39" s="30">
        <v>362.44163279999998</v>
      </c>
      <c r="AA39" s="30"/>
      <c r="AB39" s="30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idden="1">
      <c r="A40" s="29" t="s">
        <v>25</v>
      </c>
      <c r="B40" s="29"/>
      <c r="C40" s="31">
        <v>0</v>
      </c>
      <c r="D40" s="31">
        <v>0</v>
      </c>
      <c r="E40" s="31">
        <v>0</v>
      </c>
      <c r="F40" s="31">
        <v>0</v>
      </c>
      <c r="G40" s="30">
        <v>245.3</v>
      </c>
      <c r="H40" s="30">
        <v>278.8</v>
      </c>
      <c r="I40" s="31">
        <v>0</v>
      </c>
      <c r="J40" s="31">
        <v>0</v>
      </c>
      <c r="K40" s="31"/>
      <c r="L40" s="31"/>
      <c r="M40" s="31"/>
      <c r="N40" s="31"/>
      <c r="O40" s="31"/>
      <c r="P40" s="31"/>
      <c r="Q40" s="31"/>
      <c r="R40" s="31"/>
      <c r="S40" s="31">
        <v>0</v>
      </c>
      <c r="T40" s="31">
        <v>0</v>
      </c>
      <c r="U40" s="31">
        <v>0</v>
      </c>
      <c r="V40" s="31">
        <v>0</v>
      </c>
      <c r="W40" s="30">
        <v>2918.8219083399999</v>
      </c>
      <c r="X40" s="30">
        <v>2914.71254021</v>
      </c>
      <c r="Y40" s="30">
        <v>415.75730184999998</v>
      </c>
      <c r="Z40" s="30">
        <v>280.67150185000003</v>
      </c>
      <c r="AA40" s="30"/>
      <c r="AB40" s="30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idden="1">
      <c r="A41" s="29" t="s">
        <v>26</v>
      </c>
      <c r="B41" s="29"/>
      <c r="C41" s="31">
        <v>0</v>
      </c>
      <c r="D41" s="31">
        <v>0</v>
      </c>
      <c r="E41" s="31">
        <v>0</v>
      </c>
      <c r="F41" s="31">
        <v>0</v>
      </c>
      <c r="G41" s="30">
        <v>200.4</v>
      </c>
      <c r="H41" s="30">
        <v>54.1</v>
      </c>
      <c r="I41" s="31">
        <v>0</v>
      </c>
      <c r="J41" s="31">
        <v>0</v>
      </c>
      <c r="K41" s="31"/>
      <c r="L41" s="31"/>
      <c r="M41" s="31"/>
      <c r="N41" s="31"/>
      <c r="O41" s="31"/>
      <c r="P41" s="31"/>
      <c r="Q41" s="31"/>
      <c r="R41" s="31"/>
      <c r="S41" s="31">
        <v>0</v>
      </c>
      <c r="T41" s="31">
        <v>0</v>
      </c>
      <c r="U41" s="31">
        <v>0</v>
      </c>
      <c r="V41" s="31">
        <v>0</v>
      </c>
      <c r="W41" s="30">
        <v>2975.3485164499998</v>
      </c>
      <c r="X41" s="30">
        <v>2966.0552815999999</v>
      </c>
      <c r="Y41" s="30">
        <v>720.92198165000002</v>
      </c>
      <c r="Z41" s="30">
        <v>676.28831090000006</v>
      </c>
      <c r="AA41" s="30"/>
      <c r="AB41" s="30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idden="1">
      <c r="A42" s="29" t="s">
        <v>27</v>
      </c>
      <c r="B42" s="29"/>
      <c r="C42" s="31">
        <v>0</v>
      </c>
      <c r="D42" s="31">
        <v>0</v>
      </c>
      <c r="E42" s="31">
        <v>0</v>
      </c>
      <c r="F42" s="31">
        <v>0</v>
      </c>
      <c r="G42" s="30">
        <v>56.5</v>
      </c>
      <c r="H42" s="30">
        <v>60</v>
      </c>
      <c r="I42" s="31">
        <v>0</v>
      </c>
      <c r="J42" s="31">
        <v>0</v>
      </c>
      <c r="K42" s="31"/>
      <c r="L42" s="31"/>
      <c r="M42" s="31"/>
      <c r="N42" s="31"/>
      <c r="O42" s="31"/>
      <c r="P42" s="31"/>
      <c r="Q42" s="31"/>
      <c r="R42" s="31"/>
      <c r="S42" s="31">
        <v>0</v>
      </c>
      <c r="T42" s="31">
        <v>0</v>
      </c>
      <c r="U42" s="31">
        <v>0</v>
      </c>
      <c r="V42" s="31">
        <v>0</v>
      </c>
      <c r="W42" s="30">
        <v>3763.4390705000001</v>
      </c>
      <c r="X42" s="30">
        <v>3750.9375074999998</v>
      </c>
      <c r="Y42" s="30">
        <v>94.041679500000001</v>
      </c>
      <c r="Z42" s="30">
        <v>14.6769795</v>
      </c>
      <c r="AA42" s="30"/>
      <c r="AB42" s="30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idden="1">
      <c r="A43" s="29" t="s">
        <v>28</v>
      </c>
      <c r="B43" s="29"/>
      <c r="C43" s="31">
        <v>0</v>
      </c>
      <c r="D43" s="31">
        <v>0</v>
      </c>
      <c r="E43" s="31">
        <v>0</v>
      </c>
      <c r="F43" s="31">
        <v>0</v>
      </c>
      <c r="G43" s="30">
        <v>50.158499999999997</v>
      </c>
      <c r="H43" s="30">
        <v>134.06899999999999</v>
      </c>
      <c r="I43" s="31">
        <v>0</v>
      </c>
      <c r="J43" s="31">
        <v>0</v>
      </c>
      <c r="K43" s="31"/>
      <c r="L43" s="31"/>
      <c r="M43" s="31"/>
      <c r="N43" s="31"/>
      <c r="O43" s="31"/>
      <c r="P43" s="31"/>
      <c r="Q43" s="31"/>
      <c r="R43" s="31"/>
      <c r="S43" s="30">
        <v>1.1996</v>
      </c>
      <c r="T43" s="30">
        <v>1.2290000000000001</v>
      </c>
      <c r="U43" s="30">
        <v>75.146000000000001</v>
      </c>
      <c r="V43" s="31">
        <v>0</v>
      </c>
      <c r="W43" s="30">
        <v>3059.8682295600001</v>
      </c>
      <c r="X43" s="30">
        <v>3058.03342544</v>
      </c>
      <c r="Y43" s="30">
        <v>128.60328632</v>
      </c>
      <c r="Z43" s="30">
        <v>15.507695</v>
      </c>
      <c r="AA43" s="30"/>
      <c r="AB43" s="30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idden="1">
      <c r="A44" s="29" t="s">
        <v>29</v>
      </c>
      <c r="B44" s="29"/>
      <c r="C44" s="31">
        <v>0</v>
      </c>
      <c r="D44" s="31">
        <v>0</v>
      </c>
      <c r="E44" s="31">
        <v>0</v>
      </c>
      <c r="F44" s="31">
        <v>0</v>
      </c>
      <c r="G44" s="30">
        <v>47.9</v>
      </c>
      <c r="H44" s="30">
        <v>311.75400000000002</v>
      </c>
      <c r="I44" s="31">
        <v>0</v>
      </c>
      <c r="J44" s="31">
        <v>0</v>
      </c>
      <c r="K44" s="31"/>
      <c r="L44" s="31"/>
      <c r="M44" s="31"/>
      <c r="N44" s="31"/>
      <c r="O44" s="31"/>
      <c r="P44" s="31"/>
      <c r="Q44" s="31"/>
      <c r="R44" s="31"/>
      <c r="S44" s="31">
        <v>0</v>
      </c>
      <c r="T44" s="30">
        <v>102.1922</v>
      </c>
      <c r="U44" s="31">
        <v>0</v>
      </c>
      <c r="V44" s="30">
        <v>75.601638190000003</v>
      </c>
      <c r="W44" s="30">
        <v>3084.0581105800002</v>
      </c>
      <c r="X44" s="30">
        <v>3083.3117709899998</v>
      </c>
      <c r="Y44" s="30">
        <v>165.49308600000001</v>
      </c>
      <c r="Z44" s="30">
        <v>0</v>
      </c>
      <c r="AA44" s="30"/>
      <c r="AB44" s="30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idden="1">
      <c r="A45" s="29" t="s">
        <v>30</v>
      </c>
      <c r="B45" s="29"/>
      <c r="C45" s="30">
        <v>203.74719999999999</v>
      </c>
      <c r="D45" s="31">
        <v>0</v>
      </c>
      <c r="E45" s="31">
        <v>0</v>
      </c>
      <c r="F45" s="31">
        <v>0</v>
      </c>
      <c r="G45" s="30">
        <v>70.3</v>
      </c>
      <c r="H45" s="30">
        <v>98.426000000000002</v>
      </c>
      <c r="I45" s="31">
        <v>0</v>
      </c>
      <c r="J45" s="31">
        <v>0</v>
      </c>
      <c r="K45" s="31"/>
      <c r="L45" s="31"/>
      <c r="M45" s="31"/>
      <c r="N45" s="31"/>
      <c r="O45" s="31"/>
      <c r="P45" s="31"/>
      <c r="Q45" s="31"/>
      <c r="R45" s="31"/>
      <c r="S45" s="31">
        <v>0</v>
      </c>
      <c r="T45" s="30">
        <v>30.853000000000002</v>
      </c>
      <c r="U45" s="31">
        <v>0</v>
      </c>
      <c r="V45" s="31">
        <v>0</v>
      </c>
      <c r="W45" s="30">
        <v>4028.9535183399998</v>
      </c>
      <c r="X45" s="30">
        <v>4149.9284073400004</v>
      </c>
      <c r="Y45" s="30">
        <v>437.66218987000002</v>
      </c>
      <c r="Z45" s="30">
        <v>295.48583604999999</v>
      </c>
      <c r="AA45" s="30"/>
      <c r="AB45" s="30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idden="1">
      <c r="A46" s="29" t="s">
        <v>31</v>
      </c>
      <c r="B46" s="29"/>
      <c r="C46" s="30">
        <v>4.93</v>
      </c>
      <c r="D46" s="31">
        <v>0</v>
      </c>
      <c r="E46" s="31">
        <v>0</v>
      </c>
      <c r="F46" s="31">
        <v>0</v>
      </c>
      <c r="G46" s="30">
        <v>0</v>
      </c>
      <c r="H46" s="30">
        <v>37.700000000000003</v>
      </c>
      <c r="I46" s="31">
        <v>0</v>
      </c>
      <c r="J46" s="31">
        <v>0</v>
      </c>
      <c r="K46" s="31"/>
      <c r="L46" s="31"/>
      <c r="M46" s="31"/>
      <c r="N46" s="31"/>
      <c r="O46" s="31"/>
      <c r="P46" s="31"/>
      <c r="Q46" s="31"/>
      <c r="R46" s="31"/>
      <c r="S46" s="31">
        <v>0</v>
      </c>
      <c r="T46" s="31">
        <v>0</v>
      </c>
      <c r="U46" s="31">
        <v>0</v>
      </c>
      <c r="V46" s="31">
        <v>0</v>
      </c>
      <c r="W46" s="30">
        <v>2643.8094569199998</v>
      </c>
      <c r="X46" s="30">
        <v>2771.3601824799998</v>
      </c>
      <c r="Y46" s="30">
        <v>364.24257255999999</v>
      </c>
      <c r="Z46" s="30">
        <v>68.671343640000003</v>
      </c>
      <c r="AA46" s="30"/>
      <c r="AB46" s="30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idden="1">
      <c r="A47" s="29" t="s">
        <v>32</v>
      </c>
      <c r="B47" s="29"/>
      <c r="C47" s="31">
        <v>0</v>
      </c>
      <c r="D47" s="30">
        <v>3488.9095000000002</v>
      </c>
      <c r="E47" s="30">
        <v>3533.1862999999998</v>
      </c>
      <c r="F47" s="31">
        <v>0</v>
      </c>
      <c r="G47" s="30">
        <v>0</v>
      </c>
      <c r="H47" s="30">
        <v>51.7</v>
      </c>
      <c r="I47" s="30">
        <v>5.0970284799999996</v>
      </c>
      <c r="J47" s="31">
        <v>0</v>
      </c>
      <c r="K47" s="31"/>
      <c r="L47" s="31"/>
      <c r="M47" s="31"/>
      <c r="N47" s="31"/>
      <c r="O47" s="31"/>
      <c r="P47" s="31"/>
      <c r="Q47" s="31"/>
      <c r="R47" s="31"/>
      <c r="S47" s="31">
        <v>0</v>
      </c>
      <c r="T47" s="31">
        <v>0</v>
      </c>
      <c r="U47" s="31">
        <v>0</v>
      </c>
      <c r="V47" s="31">
        <v>0</v>
      </c>
      <c r="W47" s="30">
        <v>2373.4523868800002</v>
      </c>
      <c r="X47" s="30">
        <v>2509.8194830399998</v>
      </c>
      <c r="Y47" s="30">
        <v>1755.69691936</v>
      </c>
      <c r="Z47" s="30">
        <v>1707.7363304</v>
      </c>
      <c r="AA47" s="30"/>
      <c r="AB47" s="30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idden="1">
      <c r="A48" s="29" t="s">
        <v>33</v>
      </c>
      <c r="B48" s="29"/>
      <c r="C48" s="31">
        <v>0</v>
      </c>
      <c r="D48" s="31">
        <v>0</v>
      </c>
      <c r="E48" s="31">
        <v>0</v>
      </c>
      <c r="F48" s="31">
        <v>0</v>
      </c>
      <c r="G48" s="30">
        <v>0</v>
      </c>
      <c r="H48" s="30">
        <v>70.900000000000006</v>
      </c>
      <c r="I48" s="30">
        <v>51.403250159999999</v>
      </c>
      <c r="J48" s="31">
        <v>0</v>
      </c>
      <c r="K48" s="31"/>
      <c r="L48" s="31"/>
      <c r="M48" s="31"/>
      <c r="N48" s="31"/>
      <c r="O48" s="31"/>
      <c r="P48" s="31"/>
      <c r="Q48" s="31"/>
      <c r="R48" s="31"/>
      <c r="S48" s="31">
        <v>0</v>
      </c>
      <c r="T48" s="31">
        <v>0</v>
      </c>
      <c r="U48" s="31">
        <v>0</v>
      </c>
      <c r="V48" s="31">
        <v>0</v>
      </c>
      <c r="W48" s="30">
        <v>1316.9022252</v>
      </c>
      <c r="X48" s="30">
        <v>1448.39880088</v>
      </c>
      <c r="Y48" s="30">
        <v>926.52821775999996</v>
      </c>
      <c r="Z48" s="30">
        <v>257.95112511999997</v>
      </c>
      <c r="AA48" s="30"/>
      <c r="AB48" s="30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idden="1">
      <c r="A49" s="29" t="s">
        <v>34</v>
      </c>
      <c r="B49" s="29"/>
      <c r="C49" s="31">
        <v>0</v>
      </c>
      <c r="D49" s="30">
        <v>777.66</v>
      </c>
      <c r="E49" s="31">
        <v>0</v>
      </c>
      <c r="F49" s="31">
        <v>0</v>
      </c>
      <c r="G49" s="30">
        <v>0</v>
      </c>
      <c r="H49" s="30">
        <v>115.7</v>
      </c>
      <c r="I49" s="30">
        <v>518.51851024999996</v>
      </c>
      <c r="J49" s="31">
        <v>0</v>
      </c>
      <c r="K49" s="31"/>
      <c r="L49" s="31"/>
      <c r="M49" s="31"/>
      <c r="N49" s="31"/>
      <c r="O49" s="31"/>
      <c r="P49" s="31"/>
      <c r="Q49" s="31"/>
      <c r="R49" s="31"/>
      <c r="S49" s="31">
        <v>0</v>
      </c>
      <c r="T49" s="31">
        <v>0</v>
      </c>
      <c r="U49" s="31">
        <v>0</v>
      </c>
      <c r="V49" s="31">
        <v>0</v>
      </c>
      <c r="W49" s="30">
        <v>657.37279693000005</v>
      </c>
      <c r="X49" s="30">
        <v>790.66741299</v>
      </c>
      <c r="Y49" s="30">
        <v>464.76261195000001</v>
      </c>
      <c r="Z49" s="30">
        <v>694.69778484999995</v>
      </c>
      <c r="AA49" s="30"/>
      <c r="AB49" s="30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idden="1">
      <c r="A50" s="29" t="s">
        <v>35</v>
      </c>
      <c r="B50" s="29"/>
      <c r="C50" s="31">
        <v>0</v>
      </c>
      <c r="D50" s="30">
        <v>1186.8743999999999</v>
      </c>
      <c r="E50" s="30">
        <v>1463.29817555</v>
      </c>
      <c r="F50" s="31">
        <v>0</v>
      </c>
      <c r="G50" s="30">
        <v>0</v>
      </c>
      <c r="H50" s="30">
        <v>504.1</v>
      </c>
      <c r="I50" s="30">
        <v>97.22020225</v>
      </c>
      <c r="J50" s="31">
        <v>0</v>
      </c>
      <c r="K50" s="31"/>
      <c r="L50" s="31"/>
      <c r="M50" s="31"/>
      <c r="N50" s="31"/>
      <c r="O50" s="31"/>
      <c r="P50" s="31"/>
      <c r="Q50" s="31"/>
      <c r="R50" s="31"/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0">
        <v>132.23488209999999</v>
      </c>
      <c r="Y50" s="30">
        <v>1980.6396035</v>
      </c>
      <c r="Z50" s="30">
        <v>2362.7855055</v>
      </c>
      <c r="AA50" s="30"/>
      <c r="AB50" s="30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8.25" hidden="1" customHeight="1">
      <c r="A51" s="29"/>
      <c r="B51" s="29"/>
      <c r="C51" s="30"/>
      <c r="D51" s="30"/>
      <c r="E51" s="30"/>
      <c r="F51" s="31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s="17" customFormat="1" ht="15.75" hidden="1">
      <c r="A52" s="37">
        <v>2004</v>
      </c>
      <c r="B52" s="37"/>
      <c r="C52" s="38"/>
      <c r="D52" s="38"/>
      <c r="E52" s="38"/>
      <c r="F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6" hidden="1" customHeight="1">
      <c r="A53" s="29"/>
      <c r="B53" s="29"/>
      <c r="C53" s="30"/>
      <c r="D53" s="30"/>
      <c r="E53" s="30"/>
      <c r="F53" s="31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idden="1">
      <c r="A54" s="29" t="s">
        <v>24</v>
      </c>
      <c r="B54" s="29"/>
      <c r="C54" s="31">
        <v>0</v>
      </c>
      <c r="D54" s="31">
        <v>0</v>
      </c>
      <c r="E54" s="31">
        <v>0</v>
      </c>
      <c r="F54" s="31">
        <v>116.96152941</v>
      </c>
      <c r="G54" s="31">
        <v>0</v>
      </c>
      <c r="H54" s="30">
        <v>367.75599999999997</v>
      </c>
      <c r="I54" s="30">
        <v>505.78338509999998</v>
      </c>
      <c r="J54" s="31">
        <v>0</v>
      </c>
      <c r="K54" s="31"/>
      <c r="L54" s="31"/>
      <c r="M54" s="31"/>
      <c r="N54" s="31"/>
      <c r="O54" s="31"/>
      <c r="P54" s="31"/>
      <c r="Q54" s="31"/>
      <c r="R54" s="31"/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0">
        <v>1089.59095458</v>
      </c>
      <c r="Z54" s="30">
        <v>652.40721597000004</v>
      </c>
      <c r="AA54" s="30"/>
      <c r="AB54" s="30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idden="1">
      <c r="A55" s="29" t="s">
        <v>25</v>
      </c>
      <c r="B55" s="29"/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0">
        <v>322.47500000000002</v>
      </c>
      <c r="I55" s="30">
        <v>57.720599999999997</v>
      </c>
      <c r="J55" s="31">
        <v>0</v>
      </c>
      <c r="K55" s="31"/>
      <c r="L55" s="31"/>
      <c r="M55" s="31"/>
      <c r="N55" s="31"/>
      <c r="O55" s="31"/>
      <c r="P55" s="31"/>
      <c r="Q55" s="31"/>
      <c r="R55" s="31"/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0">
        <v>330.23899999999998</v>
      </c>
      <c r="Z55" s="30">
        <v>316.78910000000002</v>
      </c>
      <c r="AA55" s="30"/>
      <c r="AB55" s="30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idden="1">
      <c r="A56" s="29" t="s">
        <v>26</v>
      </c>
      <c r="B56" s="29"/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0">
        <v>266.959</v>
      </c>
      <c r="I56" s="31">
        <v>0</v>
      </c>
      <c r="J56" s="31">
        <v>0</v>
      </c>
      <c r="K56" s="31"/>
      <c r="L56" s="31"/>
      <c r="M56" s="31"/>
      <c r="N56" s="31"/>
      <c r="O56" s="31"/>
      <c r="P56" s="31"/>
      <c r="Q56" s="31"/>
      <c r="R56" s="31"/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0">
        <v>3231.3645000000001</v>
      </c>
      <c r="Z56" s="30">
        <v>2702.2275</v>
      </c>
      <c r="AA56" s="30"/>
      <c r="AB56" s="30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idden="1">
      <c r="A57" s="29" t="s">
        <v>27</v>
      </c>
      <c r="B57" s="29"/>
      <c r="C57" s="31">
        <v>0</v>
      </c>
      <c r="D57" s="31">
        <v>0</v>
      </c>
      <c r="E57" s="31">
        <v>0</v>
      </c>
      <c r="F57" s="31">
        <v>518.89949999999999</v>
      </c>
      <c r="G57" s="31">
        <v>0</v>
      </c>
      <c r="H57" s="30">
        <v>205.351</v>
      </c>
      <c r="I57" s="30">
        <v>209.20580000000001</v>
      </c>
      <c r="J57" s="31">
        <v>0</v>
      </c>
      <c r="K57" s="31"/>
      <c r="L57" s="31"/>
      <c r="M57" s="31"/>
      <c r="N57" s="31"/>
      <c r="O57" s="31"/>
      <c r="P57" s="31"/>
      <c r="Q57" s="31"/>
      <c r="R57" s="31"/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0">
        <v>1058.91987134178</v>
      </c>
      <c r="Z57" s="30">
        <v>993.02555570875609</v>
      </c>
      <c r="AA57" s="30"/>
      <c r="AB57" s="30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idden="1">
      <c r="A58" s="29" t="s">
        <v>28</v>
      </c>
      <c r="B58" s="29"/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0">
        <v>235.21899999999999</v>
      </c>
      <c r="I58" s="30">
        <v>342.11660000000001</v>
      </c>
      <c r="J58" s="31">
        <v>84.110100000000003</v>
      </c>
      <c r="K58" s="31"/>
      <c r="L58" s="31"/>
      <c r="M58" s="31"/>
      <c r="N58" s="31"/>
      <c r="O58" s="31"/>
      <c r="P58" s="31"/>
      <c r="Q58" s="31"/>
      <c r="R58" s="31"/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0">
        <v>491.73858671908198</v>
      </c>
      <c r="Z58" s="30">
        <v>405.82238485274803</v>
      </c>
      <c r="AA58" s="30"/>
      <c r="AB58" s="30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idden="1">
      <c r="A59" s="29" t="s">
        <v>29</v>
      </c>
      <c r="B59" s="29"/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0">
        <v>301.81900000000002</v>
      </c>
      <c r="I59" s="30">
        <v>240.94560000000001</v>
      </c>
      <c r="J59" s="31">
        <v>0</v>
      </c>
      <c r="K59" s="31"/>
      <c r="L59" s="31"/>
      <c r="M59" s="31"/>
      <c r="N59" s="31"/>
      <c r="O59" s="31"/>
      <c r="P59" s="31"/>
      <c r="Q59" s="31"/>
      <c r="R59" s="31"/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0">
        <v>3328.844296544436</v>
      </c>
      <c r="Z59" s="30">
        <v>3067.9240951278557</v>
      </c>
      <c r="AA59" s="30"/>
      <c r="AB59" s="30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idden="1">
      <c r="A60" s="29" t="s">
        <v>30</v>
      </c>
      <c r="B60" s="29"/>
      <c r="C60" s="31">
        <v>0</v>
      </c>
      <c r="D60" s="31">
        <v>0</v>
      </c>
      <c r="E60" s="31">
        <v>0</v>
      </c>
      <c r="F60" s="31">
        <v>114.69589999999999</v>
      </c>
      <c r="G60" s="31">
        <v>0</v>
      </c>
      <c r="H60" s="30">
        <v>136.94800000000001</v>
      </c>
      <c r="I60" s="30">
        <v>368.22239999999999</v>
      </c>
      <c r="J60" s="31">
        <v>296.46890000000002</v>
      </c>
      <c r="K60" s="31"/>
      <c r="L60" s="31"/>
      <c r="M60" s="31"/>
      <c r="N60" s="31"/>
      <c r="O60" s="31"/>
      <c r="P60" s="31"/>
      <c r="Q60" s="31"/>
      <c r="R60" s="31"/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0">
        <v>1262.0200533422042</v>
      </c>
      <c r="Z60" s="30">
        <v>1380.7581423704783</v>
      </c>
      <c r="AA60" s="30"/>
      <c r="AB60" s="30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idden="1">
      <c r="A61" s="29" t="s">
        <v>31</v>
      </c>
      <c r="B61" s="29"/>
      <c r="C61" s="31">
        <v>0</v>
      </c>
      <c r="D61" s="31">
        <v>0</v>
      </c>
      <c r="E61" s="30">
        <v>240.38650000000001</v>
      </c>
      <c r="F61" s="31">
        <v>0</v>
      </c>
      <c r="G61" s="31">
        <v>0</v>
      </c>
      <c r="H61" s="30">
        <v>38.664999999999999</v>
      </c>
      <c r="I61" s="31">
        <v>0</v>
      </c>
      <c r="J61" s="31">
        <v>332.88130000000001</v>
      </c>
      <c r="K61" s="31"/>
      <c r="L61" s="31"/>
      <c r="M61" s="31"/>
      <c r="N61" s="31"/>
      <c r="O61" s="31"/>
      <c r="P61" s="31"/>
      <c r="Q61" s="31"/>
      <c r="R61" s="31"/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0">
        <v>419.00165408298898</v>
      </c>
      <c r="Z61" s="30">
        <v>348.61040890553301</v>
      </c>
      <c r="AA61" s="30"/>
      <c r="AB61" s="30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idden="1">
      <c r="A62" s="29" t="s">
        <v>32</v>
      </c>
      <c r="B62" s="29"/>
      <c r="C62" s="31">
        <v>0</v>
      </c>
      <c r="D62" s="30">
        <v>59</v>
      </c>
      <c r="E62" s="31">
        <v>0</v>
      </c>
      <c r="F62" s="31">
        <v>0</v>
      </c>
      <c r="G62" s="31">
        <v>0</v>
      </c>
      <c r="H62" s="30">
        <v>68.786000000000001</v>
      </c>
      <c r="I62" s="30">
        <v>77.2</v>
      </c>
      <c r="J62" s="31">
        <v>0</v>
      </c>
      <c r="K62" s="31"/>
      <c r="L62" s="31"/>
      <c r="M62" s="31"/>
      <c r="N62" s="31"/>
      <c r="O62" s="31"/>
      <c r="P62" s="31"/>
      <c r="Q62" s="31"/>
      <c r="R62" s="31"/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0">
        <v>3335.5154000000002</v>
      </c>
      <c r="Z62" s="30">
        <v>3231.3042</v>
      </c>
      <c r="AA62" s="30"/>
      <c r="AB62" s="30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idden="1">
      <c r="A63" s="29" t="s">
        <v>33</v>
      </c>
      <c r="B63" s="29"/>
      <c r="C63" s="31">
        <v>0</v>
      </c>
      <c r="D63" s="31">
        <v>0</v>
      </c>
      <c r="E63" s="31">
        <v>0</v>
      </c>
      <c r="F63" s="31">
        <v>515.89980462826793</v>
      </c>
      <c r="G63" s="31">
        <v>0</v>
      </c>
      <c r="H63" s="30">
        <v>85.694000000000003</v>
      </c>
      <c r="I63" s="30">
        <v>77.5</v>
      </c>
      <c r="J63" s="31">
        <v>0</v>
      </c>
      <c r="K63" s="31"/>
      <c r="L63" s="31"/>
      <c r="M63" s="31"/>
      <c r="N63" s="31"/>
      <c r="O63" s="31"/>
      <c r="P63" s="31"/>
      <c r="Q63" s="31"/>
      <c r="R63" s="31"/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0">
        <v>363.00920000000002</v>
      </c>
      <c r="Z63" s="30">
        <v>779.2079</v>
      </c>
      <c r="AA63" s="30"/>
      <c r="AB63" s="30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idden="1">
      <c r="A64" s="29" t="s">
        <v>34</v>
      </c>
      <c r="B64" s="29"/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0">
        <v>16.919</v>
      </c>
      <c r="I64" s="31">
        <v>0</v>
      </c>
      <c r="J64" s="31">
        <v>0</v>
      </c>
      <c r="K64" s="31"/>
      <c r="L64" s="31"/>
      <c r="M64" s="31"/>
      <c r="N64" s="31"/>
      <c r="O64" s="31"/>
      <c r="P64" s="31"/>
      <c r="Q64" s="31"/>
      <c r="R64" s="31"/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0">
        <v>752.99289999999996</v>
      </c>
      <c r="Z64" s="30">
        <v>529.50959999999998</v>
      </c>
      <c r="AA64" s="30"/>
      <c r="AB64" s="30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87" hidden="1">
      <c r="A65" s="29" t="s">
        <v>35</v>
      </c>
      <c r="B65" s="29"/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0">
        <v>50</v>
      </c>
      <c r="I65" s="31">
        <v>0</v>
      </c>
      <c r="J65" s="31">
        <v>326.60000000000002</v>
      </c>
      <c r="K65" s="31"/>
      <c r="L65" s="31"/>
      <c r="M65" s="31"/>
      <c r="N65" s="31"/>
      <c r="O65" s="31"/>
      <c r="P65" s="31"/>
      <c r="Q65" s="31"/>
      <c r="R65" s="31"/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0">
        <v>2792.5590999999999</v>
      </c>
      <c r="Z65" s="30">
        <v>2675.9567000000002</v>
      </c>
      <c r="AA65" s="30"/>
      <c r="AB65" s="30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87" hidden="1">
      <c r="A66" s="29"/>
      <c r="B66" s="29"/>
      <c r="C66" s="31"/>
      <c r="D66" s="31"/>
      <c r="E66" s="31"/>
      <c r="F66" s="31"/>
      <c r="G66" s="31"/>
      <c r="H66" s="30"/>
      <c r="I66" s="30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0"/>
      <c r="Z66" s="30"/>
      <c r="AA66" s="30"/>
      <c r="AB66" s="30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87" s="17" customFormat="1" ht="15.75" hidden="1">
      <c r="A67" s="37">
        <v>2005</v>
      </c>
      <c r="B67" s="37"/>
      <c r="C67" s="38"/>
      <c r="D67" s="38"/>
      <c r="E67" s="38"/>
      <c r="F67" s="39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87" ht="6" hidden="1" customHeight="1">
      <c r="A68" s="29"/>
      <c r="B68" s="29"/>
      <c r="C68" s="30"/>
      <c r="D68" s="30"/>
      <c r="E68" s="30"/>
      <c r="F68" s="31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87" hidden="1">
      <c r="A69" s="29" t="s">
        <v>24</v>
      </c>
      <c r="B69" s="29"/>
      <c r="C69" s="31">
        <v>0</v>
      </c>
      <c r="D69" s="31">
        <v>0</v>
      </c>
      <c r="E69" s="31">
        <v>0</v>
      </c>
      <c r="F69" s="31">
        <v>7.7492999999999999</v>
      </c>
      <c r="G69" s="31">
        <v>0</v>
      </c>
      <c r="H69" s="30">
        <v>0.155</v>
      </c>
      <c r="I69" s="31">
        <v>0</v>
      </c>
      <c r="J69" s="31">
        <v>327.93799999999999</v>
      </c>
      <c r="K69" s="31"/>
      <c r="L69" s="31"/>
      <c r="M69" s="31"/>
      <c r="N69" s="31"/>
      <c r="O69" s="31"/>
      <c r="P69" s="31"/>
      <c r="Q69" s="31"/>
      <c r="R69" s="31"/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0">
        <v>335.02289999999999</v>
      </c>
      <c r="Z69" s="30">
        <v>881.72119999999995</v>
      </c>
      <c r="AA69" s="30"/>
      <c r="AB69" s="30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87" hidden="1">
      <c r="A70" s="29" t="s">
        <v>25</v>
      </c>
      <c r="B70" s="29"/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158.33887987008001</v>
      </c>
      <c r="J70" s="31">
        <v>0</v>
      </c>
      <c r="K70" s="31"/>
      <c r="L70" s="31"/>
      <c r="M70" s="31"/>
      <c r="N70" s="31"/>
      <c r="O70" s="31"/>
      <c r="P70" s="31"/>
      <c r="Q70" s="31"/>
      <c r="R70" s="31"/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0">
        <v>261.21230000000003</v>
      </c>
      <c r="Z70" s="30">
        <v>125.8717</v>
      </c>
      <c r="AA70" s="30"/>
      <c r="AB70" s="30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87" hidden="1">
      <c r="A71" s="29" t="s">
        <v>26</v>
      </c>
      <c r="B71" s="29"/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40.468103954999997</v>
      </c>
      <c r="J71" s="31">
        <v>217.65663900000001</v>
      </c>
      <c r="K71" s="31"/>
      <c r="L71" s="31"/>
      <c r="M71" s="31"/>
      <c r="N71" s="31"/>
      <c r="O71" s="31"/>
      <c r="P71" s="31"/>
      <c r="Q71" s="31"/>
      <c r="R71" s="31"/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0">
        <v>2607.6813319180401</v>
      </c>
      <c r="Z71" s="30">
        <v>2544.2134695980499</v>
      </c>
      <c r="AA71" s="30"/>
      <c r="AB71" s="30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87" hidden="1">
      <c r="A72" s="29" t="s">
        <v>27</v>
      </c>
      <c r="B72" s="29"/>
      <c r="C72" s="31">
        <v>0</v>
      </c>
      <c r="D72" s="31">
        <v>0</v>
      </c>
      <c r="E72" s="31">
        <v>0</v>
      </c>
      <c r="F72" s="31">
        <v>462.51774248227304</v>
      </c>
      <c r="G72" s="31">
        <v>0</v>
      </c>
      <c r="H72" s="31">
        <v>0</v>
      </c>
      <c r="I72" s="31">
        <v>46.469587176080005</v>
      </c>
      <c r="J72" s="31">
        <v>54.093505999999991</v>
      </c>
      <c r="K72" s="31"/>
      <c r="L72" s="31"/>
      <c r="M72" s="31"/>
      <c r="N72" s="31"/>
      <c r="O72" s="31"/>
      <c r="P72" s="31"/>
      <c r="Q72" s="31"/>
      <c r="R72" s="31"/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0">
        <v>191.59680750693997</v>
      </c>
      <c r="Z72" s="30">
        <v>150.542912884494</v>
      </c>
      <c r="AA72" s="30"/>
      <c r="AB72" s="30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87" hidden="1">
      <c r="A73" s="29" t="s">
        <v>28</v>
      </c>
      <c r="B73" s="29"/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f>256576.6684116/1000</f>
        <v>256.5766684116</v>
      </c>
      <c r="J73" s="31">
        <v>333.24</v>
      </c>
      <c r="K73" s="31"/>
      <c r="L73" s="31"/>
      <c r="M73" s="31"/>
      <c r="N73" s="31"/>
      <c r="O73" s="31"/>
      <c r="P73" s="31"/>
      <c r="Q73" s="31"/>
      <c r="R73" s="31"/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0">
        <v>312.04440572597997</v>
      </c>
      <c r="Z73" s="30">
        <v>126.28316007502002</v>
      </c>
      <c r="AA73" s="30"/>
      <c r="AB73" s="30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87" hidden="1">
      <c r="A74" s="29" t="s">
        <v>29</v>
      </c>
      <c r="B74" s="29"/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f>63667.7099952/1000</f>
        <v>63.667709995199999</v>
      </c>
      <c r="J74" s="31">
        <f>334580/1000</f>
        <v>334.58</v>
      </c>
      <c r="K74" s="31"/>
      <c r="L74" s="31"/>
      <c r="M74" s="31"/>
      <c r="N74" s="31"/>
      <c r="O74" s="31"/>
      <c r="P74" s="31"/>
      <c r="Q74" s="31"/>
      <c r="R74" s="31"/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0">
        <v>3016.3871886814795</v>
      </c>
      <c r="Z74" s="30">
        <v>2846.6421091413304</v>
      </c>
      <c r="AA74" s="30"/>
      <c r="AB74" s="30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87" hidden="1">
      <c r="A75" s="29" t="s">
        <v>30</v>
      </c>
      <c r="B75" s="29"/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220.89068342832005</v>
      </c>
      <c r="J75" s="31">
        <v>335.96800000000002</v>
      </c>
      <c r="K75" s="31"/>
      <c r="L75" s="31"/>
      <c r="M75" s="31"/>
      <c r="N75" s="31"/>
      <c r="O75" s="31"/>
      <c r="P75" s="31"/>
      <c r="Q75" s="31"/>
      <c r="R75" s="31"/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0">
        <v>561.37701368928003</v>
      </c>
      <c r="Z75" s="30">
        <v>497.33933134974399</v>
      </c>
      <c r="AA75" s="30"/>
      <c r="AB75" s="30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87" hidden="1">
      <c r="A76" s="29" t="s">
        <v>31</v>
      </c>
      <c r="B76" s="29"/>
      <c r="C76" s="31">
        <v>0</v>
      </c>
      <c r="D76" s="31">
        <v>0</v>
      </c>
      <c r="E76" s="31">
        <v>0</v>
      </c>
      <c r="F76" s="31">
        <f>7841.941839/1000</f>
        <v>7.8419418390000004</v>
      </c>
      <c r="G76" s="31">
        <v>0</v>
      </c>
      <c r="H76" s="31">
        <v>0</v>
      </c>
      <c r="I76" s="31">
        <f>185713.8721446/1000</f>
        <v>185.7138721446</v>
      </c>
      <c r="J76" s="31">
        <f>99522.38/1000</f>
        <v>99.522379999999998</v>
      </c>
      <c r="K76" s="31"/>
      <c r="L76" s="31"/>
      <c r="M76" s="31"/>
      <c r="N76" s="31"/>
      <c r="O76" s="31"/>
      <c r="P76" s="31"/>
      <c r="Q76" s="31"/>
      <c r="R76" s="31"/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0">
        <f>371308.252912126/1000</f>
        <v>371.30825291212602</v>
      </c>
      <c r="Z76" s="30">
        <f>169363.693242126/1000</f>
        <v>169.363693242126</v>
      </c>
      <c r="AA76" s="30"/>
      <c r="AB76" s="30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87" s="42" customFormat="1" ht="13.5" hidden="1" customHeight="1">
      <c r="A77" s="41" t="s">
        <v>32</v>
      </c>
      <c r="B77" s="41"/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f>169360/1000</f>
        <v>169.36</v>
      </c>
      <c r="K77" s="31"/>
      <c r="L77" s="31"/>
      <c r="M77" s="31"/>
      <c r="N77" s="31"/>
      <c r="O77" s="31"/>
      <c r="P77" s="31"/>
      <c r="Q77" s="31"/>
      <c r="R77" s="31"/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0">
        <f>3323166.16651552/1000</f>
        <v>3323.1661665155198</v>
      </c>
      <c r="Z77" s="30">
        <f>3137118.01663424/1000</f>
        <v>3137.1180166342397</v>
      </c>
      <c r="AA77" s="30"/>
      <c r="AB77" s="30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</row>
    <row r="78" spans="1:87" s="42" customFormat="1" ht="13.5" hidden="1" customHeight="1">
      <c r="A78" s="41" t="s">
        <v>33</v>
      </c>
      <c r="B78" s="41"/>
      <c r="C78" s="31">
        <v>0</v>
      </c>
      <c r="D78" s="31">
        <v>0</v>
      </c>
      <c r="E78" s="31">
        <v>0</v>
      </c>
      <c r="F78" s="31">
        <f>463110.702559964/1000</f>
        <v>463.11070255996395</v>
      </c>
      <c r="G78" s="31">
        <v>0</v>
      </c>
      <c r="H78" s="31">
        <v>0</v>
      </c>
      <c r="I78" s="31">
        <f>33957.99617196/1000</f>
        <v>33.957996171960005</v>
      </c>
      <c r="J78" s="31">
        <v>0</v>
      </c>
      <c r="K78" s="31"/>
      <c r="L78" s="31"/>
      <c r="M78" s="31"/>
      <c r="N78" s="31"/>
      <c r="O78" s="31"/>
      <c r="P78" s="31"/>
      <c r="Q78" s="31"/>
      <c r="R78" s="31"/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0">
        <f>261325.242784831/1000</f>
        <v>261.325242784831</v>
      </c>
      <c r="Z78" s="30">
        <f>615397.086097039/1000</f>
        <v>615.39708609703905</v>
      </c>
      <c r="AA78" s="30"/>
      <c r="AB78" s="30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</row>
    <row r="79" spans="1:87" s="42" customFormat="1" ht="13.5" hidden="1" customHeight="1">
      <c r="A79" s="29" t="s">
        <v>34</v>
      </c>
      <c r="B79" s="29"/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96.418609963799994</v>
      </c>
      <c r="J79" s="31">
        <v>0</v>
      </c>
      <c r="K79" s="31"/>
      <c r="L79" s="31"/>
      <c r="M79" s="31"/>
      <c r="N79" s="31"/>
      <c r="O79" s="31"/>
      <c r="P79" s="31"/>
      <c r="Q79" s="31"/>
      <c r="R79" s="31"/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0">
        <v>112.440700637798</v>
      </c>
      <c r="Z79" s="30">
        <v>439.39721769132598</v>
      </c>
      <c r="AA79" s="30"/>
      <c r="AB79" s="30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</row>
    <row r="80" spans="1:87" s="42" customFormat="1" ht="13.5" hidden="1" customHeight="1">
      <c r="A80" s="29" t="s">
        <v>35</v>
      </c>
      <c r="B80" s="29"/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102.8063314378</v>
      </c>
      <c r="J80" s="31">
        <v>0</v>
      </c>
      <c r="K80" s="31"/>
      <c r="L80" s="31"/>
      <c r="M80" s="31"/>
      <c r="N80" s="31"/>
      <c r="O80" s="31"/>
      <c r="P80" s="31"/>
      <c r="Q80" s="31"/>
      <c r="R80" s="31"/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0">
        <v>2673.77171488473</v>
      </c>
      <c r="Z80" s="30">
        <v>2454.3951915085599</v>
      </c>
      <c r="AA80" s="30"/>
      <c r="AB80" s="30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</row>
    <row r="81" spans="1:87" s="42" customFormat="1" ht="13.5" hidden="1" customHeight="1">
      <c r="A81" s="29"/>
      <c r="B81" s="29"/>
      <c r="C81" s="31"/>
      <c r="D81" s="31"/>
      <c r="E81" s="31"/>
      <c r="F81" s="31"/>
      <c r="G81" s="31"/>
      <c r="H81" s="30"/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0"/>
      <c r="Z81" s="30"/>
      <c r="AA81" s="30"/>
      <c r="AB81" s="30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</row>
    <row r="82" spans="1:87" s="42" customFormat="1" ht="13.5" hidden="1" customHeight="1">
      <c r="A82" s="37">
        <v>2006</v>
      </c>
      <c r="B82" s="37"/>
      <c r="C82" s="38"/>
      <c r="D82" s="38"/>
      <c r="E82" s="38"/>
      <c r="F82" s="39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</row>
    <row r="83" spans="1:87" s="42" customFormat="1" ht="6.75" hidden="1" customHeight="1">
      <c r="A83" s="29"/>
      <c r="B83" s="29"/>
      <c r="C83" s="30"/>
      <c r="D83" s="30"/>
      <c r="E83" s="30"/>
      <c r="F83" s="31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</row>
    <row r="84" spans="1:87" s="42" customFormat="1" ht="13.5" hidden="1" customHeight="1">
      <c r="A84" s="29" t="s">
        <v>24</v>
      </c>
      <c r="B84" s="29"/>
      <c r="C84" s="31">
        <v>0</v>
      </c>
      <c r="D84" s="31">
        <v>0</v>
      </c>
      <c r="E84" s="31">
        <v>0</v>
      </c>
      <c r="F84" s="31">
        <v>8.1366985034999999</v>
      </c>
      <c r="G84" s="31">
        <v>0</v>
      </c>
      <c r="H84" s="31">
        <v>0</v>
      </c>
      <c r="I84" s="31">
        <v>62.223391970999998</v>
      </c>
      <c r="J84" s="31">
        <v>116.901393</v>
      </c>
      <c r="K84" s="31"/>
      <c r="L84" s="31"/>
      <c r="M84" s="31"/>
      <c r="N84" s="31"/>
      <c r="O84" s="31"/>
      <c r="P84" s="31"/>
      <c r="Q84" s="31"/>
      <c r="R84" s="31"/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0">
        <v>147.839943692307</v>
      </c>
      <c r="Z84" s="30">
        <v>1163.1251973134572</v>
      </c>
      <c r="AA84" s="30"/>
      <c r="AB84" s="30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</row>
    <row r="85" spans="1:87" s="42" customFormat="1" ht="13.5" hidden="1" customHeight="1">
      <c r="A85" s="29" t="s">
        <v>25</v>
      </c>
      <c r="B85" s="29"/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630.41554397558002</v>
      </c>
      <c r="J85" s="31">
        <v>418.89871200000005</v>
      </c>
      <c r="K85" s="31"/>
      <c r="L85" s="31"/>
      <c r="M85" s="31"/>
      <c r="N85" s="31"/>
      <c r="O85" s="31"/>
      <c r="P85" s="31"/>
      <c r="Q85" s="31"/>
      <c r="R85" s="31"/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0">
        <v>444.83627252615202</v>
      </c>
      <c r="Z85" s="30">
        <v>61.607532256151998</v>
      </c>
      <c r="AA85" s="30"/>
      <c r="AB85" s="30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</row>
    <row r="86" spans="1:87" s="42" customFormat="1" ht="13.5" hidden="1" customHeight="1">
      <c r="A86" s="29" t="s">
        <v>26</v>
      </c>
      <c r="B86" s="29"/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384.07170081799006</v>
      </c>
      <c r="J86" s="31">
        <v>347.06199999999995</v>
      </c>
      <c r="K86" s="31"/>
      <c r="L86" s="31"/>
      <c r="M86" s="31"/>
      <c r="N86" s="31"/>
      <c r="O86" s="31"/>
      <c r="P86" s="31"/>
      <c r="Q86" s="31"/>
      <c r="R86" s="31"/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0">
        <v>2351.34558201747</v>
      </c>
      <c r="Z86" s="30">
        <v>2139.5866287974695</v>
      </c>
      <c r="AA86" s="30"/>
      <c r="AB86" s="30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</row>
    <row r="87" spans="1:87" s="42" customFormat="1" ht="13.5" hidden="1" customHeight="1">
      <c r="A87" s="29" t="s">
        <v>27</v>
      </c>
      <c r="B87" s="29"/>
      <c r="C87" s="31">
        <v>0</v>
      </c>
      <c r="D87" s="31">
        <v>0</v>
      </c>
      <c r="E87" s="31">
        <v>0</v>
      </c>
      <c r="F87" s="31">
        <v>461.32277640361201</v>
      </c>
      <c r="G87" s="31">
        <v>0</v>
      </c>
      <c r="H87" s="31">
        <v>0</v>
      </c>
      <c r="I87" s="31">
        <v>46.191693238799999</v>
      </c>
      <c r="J87" s="31">
        <v>26.134199999999996</v>
      </c>
      <c r="K87" s="31"/>
      <c r="L87" s="31"/>
      <c r="M87" s="31"/>
      <c r="N87" s="31"/>
      <c r="O87" s="31"/>
      <c r="P87" s="31"/>
      <c r="Q87" s="31"/>
      <c r="R87" s="31"/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0">
        <v>260.72200221376897</v>
      </c>
      <c r="Z87" s="30">
        <v>602.86212712131203</v>
      </c>
      <c r="AA87" s="30"/>
      <c r="AB87" s="30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</row>
    <row r="88" spans="1:87" s="42" customFormat="1" ht="13.5" hidden="1" customHeight="1">
      <c r="A88" s="29" t="s">
        <v>28</v>
      </c>
      <c r="B88" s="29"/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1.3273462389600001</v>
      </c>
      <c r="J88" s="31">
        <v>0</v>
      </c>
      <c r="K88" s="31"/>
      <c r="L88" s="31"/>
      <c r="M88" s="31"/>
      <c r="N88" s="31"/>
      <c r="O88" s="31"/>
      <c r="P88" s="31"/>
      <c r="Q88" s="31"/>
      <c r="R88" s="31"/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0">
        <v>597.00484254423304</v>
      </c>
      <c r="Z88" s="30">
        <v>101.08172450768299</v>
      </c>
      <c r="AA88" s="30"/>
      <c r="AB88" s="30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</row>
    <row r="89" spans="1:87" s="42" customFormat="1" ht="13.5" hidden="1" customHeight="1">
      <c r="A89" s="29" t="s">
        <v>29</v>
      </c>
      <c r="B89" s="29"/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8.3857395254000018</v>
      </c>
      <c r="J89" s="31">
        <v>351.30799999999999</v>
      </c>
      <c r="K89" s="31"/>
      <c r="L89" s="31"/>
      <c r="M89" s="31"/>
      <c r="N89" s="31"/>
      <c r="O89" s="31"/>
      <c r="P89" s="31"/>
      <c r="Q89" s="31"/>
      <c r="R89" s="31"/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0">
        <v>2733.0199341545181</v>
      </c>
      <c r="Z89" s="30">
        <v>2612.4899877432363</v>
      </c>
      <c r="AA89" s="30"/>
      <c r="AB89" s="30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</row>
    <row r="90" spans="1:87" s="42" customFormat="1" ht="13.5" hidden="1" customHeight="1">
      <c r="A90" s="29" t="s">
        <v>30</v>
      </c>
      <c r="B90" s="29"/>
      <c r="C90" s="31">
        <v>0</v>
      </c>
      <c r="D90" s="31">
        <v>0</v>
      </c>
      <c r="E90" s="31">
        <v>0</v>
      </c>
      <c r="F90" s="31">
        <v>8.2000039680000008</v>
      </c>
      <c r="G90" s="31">
        <v>0</v>
      </c>
      <c r="H90" s="31">
        <v>0</v>
      </c>
      <c r="I90" s="31">
        <v>0</v>
      </c>
      <c r="J90" s="31">
        <v>350.12224000000009</v>
      </c>
      <c r="K90" s="31"/>
      <c r="L90" s="31"/>
      <c r="M90" s="31"/>
      <c r="N90" s="31"/>
      <c r="O90" s="31"/>
      <c r="P90" s="31"/>
      <c r="Q90" s="31"/>
      <c r="R90" s="31"/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0">
        <v>228.37201860029899</v>
      </c>
      <c r="Z90" s="30">
        <v>522.12345914969899</v>
      </c>
      <c r="AA90" s="30"/>
      <c r="AB90" s="30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</row>
    <row r="91" spans="1:87" s="42" customFormat="1" ht="13.5" hidden="1" customHeight="1">
      <c r="A91" s="29" t="s">
        <v>31</v>
      </c>
      <c r="B91" s="2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51.650213688000001</v>
      </c>
      <c r="J91" s="31">
        <v>354.23200000000003</v>
      </c>
      <c r="K91" s="31"/>
      <c r="L91" s="31"/>
      <c r="M91" s="31"/>
      <c r="N91" s="31"/>
      <c r="O91" s="31"/>
      <c r="P91" s="31"/>
      <c r="Q91" s="31"/>
      <c r="R91" s="31"/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0">
        <v>893.48607055562002</v>
      </c>
      <c r="Z91" s="30">
        <v>170.71461602165201</v>
      </c>
      <c r="AA91" s="30"/>
      <c r="AB91" s="30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</row>
    <row r="92" spans="1:87" s="42" customFormat="1" ht="13.9" hidden="1" customHeight="1">
      <c r="A92" s="41" t="s">
        <v>32</v>
      </c>
      <c r="B92" s="41"/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/>
      <c r="L92" s="31"/>
      <c r="M92" s="31"/>
      <c r="N92" s="31"/>
      <c r="O92" s="31"/>
      <c r="P92" s="31"/>
      <c r="Q92" s="31"/>
      <c r="R92" s="31"/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0">
        <v>3373.520297267306</v>
      </c>
      <c r="Z92" s="30">
        <v>3191.1566186379141</v>
      </c>
      <c r="AA92" s="30"/>
      <c r="AB92" s="30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</row>
    <row r="93" spans="1:87" s="42" customFormat="1" ht="13.5" hidden="1" customHeight="1">
      <c r="A93" s="41" t="s">
        <v>33</v>
      </c>
      <c r="B93" s="41"/>
      <c r="C93" s="31">
        <v>0</v>
      </c>
      <c r="D93" s="31">
        <v>0</v>
      </c>
      <c r="E93" s="31">
        <v>0</v>
      </c>
      <c r="F93" s="31">
        <v>461.20115939999999</v>
      </c>
      <c r="G93" s="31">
        <v>0</v>
      </c>
      <c r="H93" s="31">
        <v>0</v>
      </c>
      <c r="I93" s="31">
        <v>0</v>
      </c>
      <c r="J93" s="31">
        <v>357.13198599999998</v>
      </c>
      <c r="K93" s="31"/>
      <c r="L93" s="31"/>
      <c r="M93" s="31"/>
      <c r="N93" s="31"/>
      <c r="O93" s="31"/>
      <c r="P93" s="31"/>
      <c r="Q93" s="31"/>
      <c r="R93" s="31"/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0">
        <v>332.51577022944798</v>
      </c>
      <c r="Z93" s="30">
        <v>568.38917457944797</v>
      </c>
      <c r="AA93" s="30"/>
      <c r="AB93" s="30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</row>
    <row r="94" spans="1:87" s="42" customFormat="1" ht="13.5" hidden="1" customHeight="1">
      <c r="A94" s="29" t="s">
        <v>34</v>
      </c>
      <c r="B94" s="29"/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53.785200000000003</v>
      </c>
      <c r="K94" s="31"/>
      <c r="L94" s="31"/>
      <c r="M94" s="31"/>
      <c r="N94" s="31"/>
      <c r="O94" s="31"/>
      <c r="P94" s="31"/>
      <c r="Q94" s="31"/>
      <c r="R94" s="31"/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0">
        <v>671.59759658199505</v>
      </c>
      <c r="Z94" s="30">
        <v>977.12720327811212</v>
      </c>
      <c r="AA94" s="30"/>
      <c r="AB94" s="30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</row>
    <row r="95" spans="1:87" s="42" customFormat="1" ht="13.5" hidden="1" customHeight="1">
      <c r="A95" s="29" t="s">
        <v>35</v>
      </c>
      <c r="B95" s="29"/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/>
      <c r="L95" s="31"/>
      <c r="M95" s="31"/>
      <c r="N95" s="31"/>
      <c r="O95" s="31"/>
      <c r="P95" s="31"/>
      <c r="Q95" s="31"/>
      <c r="R95" s="31"/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0">
        <v>3076.1045548194725</v>
      </c>
      <c r="Z95" s="30">
        <v>2922.2795087477116</v>
      </c>
      <c r="AA95" s="30"/>
      <c r="AB95" s="30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</row>
    <row r="96" spans="1:87" hidden="1">
      <c r="A96" s="43"/>
      <c r="B96" s="43"/>
      <c r="C96" s="44"/>
      <c r="D96" s="44"/>
      <c r="E96" s="44"/>
      <c r="F96" s="45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</row>
    <row r="97" spans="1:87" s="42" customFormat="1" ht="13.5" hidden="1" customHeight="1">
      <c r="A97" s="37">
        <v>2007</v>
      </c>
      <c r="B97" s="37"/>
      <c r="C97" s="38"/>
      <c r="D97" s="38"/>
      <c r="E97" s="38"/>
      <c r="F97" s="39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</row>
    <row r="98" spans="1:87" s="42" customFormat="1" ht="6.75" hidden="1" customHeight="1">
      <c r="A98" s="29"/>
      <c r="B98" s="29"/>
      <c r="C98" s="30"/>
      <c r="D98" s="30"/>
      <c r="E98" s="30"/>
      <c r="F98" s="31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</row>
    <row r="99" spans="1:87" s="42" customFormat="1" ht="16.5" hidden="1" customHeight="1">
      <c r="A99" s="29" t="s">
        <v>24</v>
      </c>
      <c r="B99" s="29"/>
      <c r="C99" s="31">
        <v>0</v>
      </c>
      <c r="D99" s="31">
        <v>0</v>
      </c>
      <c r="E99" s="31">
        <v>0</v>
      </c>
      <c r="F99" s="31">
        <v>8.5435641480000015</v>
      </c>
      <c r="G99" s="31">
        <v>0</v>
      </c>
      <c r="H99" s="31">
        <v>0</v>
      </c>
      <c r="I99" s="31">
        <v>0</v>
      </c>
      <c r="J99" s="31">
        <v>87.857135999999997</v>
      </c>
      <c r="K99" s="31"/>
      <c r="L99" s="31"/>
      <c r="M99" s="31"/>
      <c r="N99" s="31"/>
      <c r="O99" s="31"/>
      <c r="P99" s="31"/>
      <c r="Q99" s="31"/>
      <c r="R99" s="31"/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0">
        <v>1566.57097164686</v>
      </c>
      <c r="Z99" s="30">
        <v>2344.268465226864</v>
      </c>
      <c r="AA99" s="30"/>
      <c r="AB99" s="30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</row>
    <row r="100" spans="1:87" s="42" customFormat="1" ht="13.5" hidden="1" customHeight="1">
      <c r="A100" s="29" t="s">
        <v>25</v>
      </c>
      <c r="B100" s="29"/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456.58947031879995</v>
      </c>
      <c r="J100" s="31">
        <v>0</v>
      </c>
      <c r="K100" s="31"/>
      <c r="L100" s="31"/>
      <c r="M100" s="31"/>
      <c r="N100" s="31"/>
      <c r="O100" s="31"/>
      <c r="P100" s="31"/>
      <c r="Q100" s="31"/>
      <c r="R100" s="31"/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0">
        <v>484.93239583146004</v>
      </c>
      <c r="Z100" s="30">
        <v>147.87729187642</v>
      </c>
      <c r="AA100" s="30"/>
      <c r="AB100" s="30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</row>
    <row r="101" spans="1:87" s="42" customFormat="1" ht="13.5" hidden="1" customHeight="1">
      <c r="A101" s="29" t="s">
        <v>26</v>
      </c>
      <c r="B101" s="29"/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274.60245331005996</v>
      </c>
      <c r="J101" s="31">
        <v>188.03762400000005</v>
      </c>
      <c r="K101" s="31"/>
      <c r="L101" s="31"/>
      <c r="M101" s="31"/>
      <c r="N101" s="31"/>
      <c r="O101" s="31"/>
      <c r="P101" s="31"/>
      <c r="Q101" s="31"/>
      <c r="R101" s="31"/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0">
        <v>3613.9250193852381</v>
      </c>
      <c r="Z101" s="30">
        <v>2920.459986557556</v>
      </c>
      <c r="AA101" s="30"/>
      <c r="AB101" s="30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</row>
    <row r="102" spans="1:87" s="42" customFormat="1" ht="13.5" hidden="1" customHeight="1">
      <c r="A102" s="29" t="s">
        <v>27</v>
      </c>
      <c r="B102" s="29"/>
      <c r="C102" s="31">
        <v>0</v>
      </c>
      <c r="D102" s="31">
        <v>0</v>
      </c>
      <c r="E102" s="31">
        <v>0</v>
      </c>
      <c r="F102" s="31">
        <v>397.86720000000003</v>
      </c>
      <c r="G102" s="31">
        <v>0</v>
      </c>
      <c r="H102" s="31">
        <v>0</v>
      </c>
      <c r="I102" s="31">
        <v>93.359300000000005</v>
      </c>
      <c r="J102" s="31">
        <v>0</v>
      </c>
      <c r="K102" s="31"/>
      <c r="L102" s="31"/>
      <c r="M102" s="31"/>
      <c r="N102" s="31"/>
      <c r="O102" s="31"/>
      <c r="P102" s="31"/>
      <c r="Q102" s="31"/>
      <c r="R102" s="31"/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0">
        <v>497.36399999999998</v>
      </c>
      <c r="Z102" s="30">
        <v>185.62530000000001</v>
      </c>
      <c r="AA102" s="30"/>
      <c r="AB102" s="30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</row>
    <row r="103" spans="1:87" s="42" customFormat="1" ht="13.5" hidden="1" customHeight="1">
      <c r="A103" s="29" t="s">
        <v>28</v>
      </c>
      <c r="B103" s="29"/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618.08806658654999</v>
      </c>
      <c r="J103" s="31">
        <v>419.75221499999998</v>
      </c>
      <c r="K103" s="31"/>
      <c r="L103" s="31"/>
      <c r="M103" s="31"/>
      <c r="N103" s="31"/>
      <c r="O103" s="31"/>
      <c r="P103" s="31"/>
      <c r="Q103" s="31"/>
      <c r="R103" s="31"/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0">
        <v>648.82286488515592</v>
      </c>
      <c r="Z103" s="30">
        <v>173.93402731179296</v>
      </c>
      <c r="AA103" s="30"/>
      <c r="AB103" s="30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</row>
    <row r="104" spans="1:87" s="42" customFormat="1" ht="13.5" hidden="1" customHeight="1">
      <c r="A104" s="29" t="s">
        <v>29</v>
      </c>
      <c r="B104" s="29"/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139.91470000000001</v>
      </c>
      <c r="J104" s="31">
        <v>0</v>
      </c>
      <c r="K104" s="31"/>
      <c r="L104" s="31"/>
      <c r="M104" s="31"/>
      <c r="N104" s="31"/>
      <c r="O104" s="31"/>
      <c r="P104" s="31"/>
      <c r="Q104" s="31"/>
      <c r="R104" s="31"/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0">
        <v>3946.2856000000002</v>
      </c>
      <c r="Z104" s="30">
        <v>3738.761</v>
      </c>
      <c r="AA104" s="30"/>
      <c r="AB104" s="30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</row>
    <row r="105" spans="1:87" s="42" customFormat="1" ht="13.5" hidden="1" customHeight="1">
      <c r="A105" s="29" t="s">
        <v>30</v>
      </c>
      <c r="B105" s="29"/>
      <c r="C105" s="31">
        <v>0</v>
      </c>
      <c r="D105" s="31">
        <v>0</v>
      </c>
      <c r="E105" s="31">
        <v>0</v>
      </c>
      <c r="F105" s="31">
        <v>286.41449486849996</v>
      </c>
      <c r="G105" s="31">
        <v>0</v>
      </c>
      <c r="H105" s="31">
        <v>0</v>
      </c>
      <c r="I105" s="31">
        <v>94.319556001829994</v>
      </c>
      <c r="J105" s="31">
        <v>495.04761899999994</v>
      </c>
      <c r="K105" s="31"/>
      <c r="L105" s="31"/>
      <c r="M105" s="31"/>
      <c r="N105" s="31"/>
      <c r="O105" s="31"/>
      <c r="P105" s="31"/>
      <c r="Q105" s="31"/>
      <c r="R105" s="31"/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0">
        <v>316.181291223578</v>
      </c>
      <c r="Z105" s="30">
        <v>533.26535805357798</v>
      </c>
      <c r="AA105" s="30"/>
      <c r="AB105" s="30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</row>
    <row r="106" spans="1:87" s="42" customFormat="1" ht="13.5" hidden="1" customHeight="1">
      <c r="A106" s="29" t="s">
        <v>31</v>
      </c>
      <c r="B106" s="29"/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575.36893474091994</v>
      </c>
      <c r="J106" s="31">
        <v>46.009472799999998</v>
      </c>
      <c r="K106" s="31"/>
      <c r="L106" s="31"/>
      <c r="M106" s="31"/>
      <c r="N106" s="31"/>
      <c r="O106" s="31"/>
      <c r="P106" s="31"/>
      <c r="Q106" s="31"/>
      <c r="R106" s="31"/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0">
        <v>537.04436177828404</v>
      </c>
      <c r="Z106" s="30">
        <v>105.22141362828398</v>
      </c>
      <c r="AA106" s="30">
        <v>6</v>
      </c>
      <c r="AB106" s="30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</row>
    <row r="107" spans="1:87" s="42" customFormat="1" ht="13.9" hidden="1" customHeight="1">
      <c r="A107" s="41" t="s">
        <v>32</v>
      </c>
      <c r="B107" s="41"/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46.297982465410001</v>
      </c>
      <c r="J107" s="31">
        <v>254.31127800000002</v>
      </c>
      <c r="K107" s="31"/>
      <c r="L107" s="31"/>
      <c r="M107" s="31"/>
      <c r="N107" s="31"/>
      <c r="O107" s="31"/>
      <c r="P107" s="31"/>
      <c r="Q107" s="31"/>
      <c r="R107" s="31"/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0">
        <v>4282.3537036700454</v>
      </c>
      <c r="Z107" s="30">
        <v>4021.918838080046</v>
      </c>
      <c r="AA107" s="30">
        <v>1.6918</v>
      </c>
      <c r="AB107" s="47">
        <v>0</v>
      </c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</row>
    <row r="108" spans="1:87" s="42" customFormat="1" ht="13.5" hidden="1" customHeight="1">
      <c r="A108" s="41" t="s">
        <v>33</v>
      </c>
      <c r="B108" s="41"/>
      <c r="C108" s="31">
        <v>0</v>
      </c>
      <c r="D108" s="31">
        <v>0</v>
      </c>
      <c r="E108" s="31">
        <v>0</v>
      </c>
      <c r="F108" s="31">
        <v>397.7919</v>
      </c>
      <c r="G108" s="31">
        <v>0</v>
      </c>
      <c r="H108" s="31">
        <v>0</v>
      </c>
      <c r="I108" s="31">
        <v>138.96369999999999</v>
      </c>
      <c r="J108" s="31">
        <v>0</v>
      </c>
      <c r="K108" s="31"/>
      <c r="L108" s="31"/>
      <c r="M108" s="31"/>
      <c r="N108" s="31"/>
      <c r="O108" s="31"/>
      <c r="P108" s="31"/>
      <c r="Q108" s="31"/>
      <c r="R108" s="31"/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0">
        <v>150.5498</v>
      </c>
      <c r="Z108" s="30">
        <v>585.34569999999997</v>
      </c>
      <c r="AA108" s="30">
        <v>22.3354</v>
      </c>
      <c r="AB108" s="47">
        <v>0</v>
      </c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</row>
    <row r="109" spans="1:87" s="42" customFormat="1" ht="13.5" hidden="1" customHeight="1">
      <c r="A109" s="29" t="s">
        <v>34</v>
      </c>
      <c r="B109" s="29"/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142.14993517887999</v>
      </c>
      <c r="J109" s="31">
        <v>687.2934479999999</v>
      </c>
      <c r="K109" s="31"/>
      <c r="L109" s="31"/>
      <c r="M109" s="31"/>
      <c r="N109" s="31"/>
      <c r="O109" s="31"/>
      <c r="P109" s="31"/>
      <c r="Q109" s="31"/>
      <c r="R109" s="31"/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0">
        <v>9.6917195397519986</v>
      </c>
      <c r="Z109" s="30">
        <v>842.22784105779203</v>
      </c>
      <c r="AA109" s="30">
        <v>3</v>
      </c>
      <c r="AB109" s="30">
        <v>0</v>
      </c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</row>
    <row r="110" spans="1:87" s="42" customFormat="1" ht="13.5" hidden="1" customHeight="1">
      <c r="A110" s="29" t="s">
        <v>35</v>
      </c>
      <c r="B110" s="29"/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95.763885294299996</v>
      </c>
      <c r="J110" s="31">
        <v>147.4434</v>
      </c>
      <c r="K110" s="31"/>
      <c r="L110" s="31"/>
      <c r="M110" s="31"/>
      <c r="N110" s="31"/>
      <c r="O110" s="31"/>
      <c r="P110" s="31"/>
      <c r="Q110" s="31"/>
      <c r="R110" s="31"/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0">
        <v>4164.1910017972295</v>
      </c>
      <c r="Z110" s="30">
        <v>3722.0152369072302</v>
      </c>
      <c r="AA110" s="30">
        <v>742.15566405000004</v>
      </c>
      <c r="AB110" s="30">
        <v>0</v>
      </c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</row>
    <row r="111" spans="1:87" hidden="1">
      <c r="A111" s="43"/>
      <c r="B111" s="43"/>
      <c r="C111" s="44"/>
      <c r="D111" s="44"/>
      <c r="E111" s="44"/>
      <c r="F111" s="45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</row>
    <row r="112" spans="1:87" s="42" customFormat="1" ht="13.5" hidden="1" customHeight="1">
      <c r="A112" s="37">
        <v>2008</v>
      </c>
      <c r="B112" s="37"/>
      <c r="C112" s="38"/>
      <c r="D112" s="38"/>
      <c r="E112" s="38"/>
      <c r="F112" s="39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</row>
    <row r="113" spans="1:87" s="42" customFormat="1" ht="6.75" hidden="1" customHeight="1">
      <c r="A113" s="29"/>
      <c r="B113" s="29"/>
      <c r="C113" s="30"/>
      <c r="D113" s="30"/>
      <c r="E113" s="30"/>
      <c r="F113" s="31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</row>
    <row r="114" spans="1:87" s="42" customFormat="1" ht="16.5" hidden="1" customHeight="1">
      <c r="A114" s="29" t="s">
        <v>24</v>
      </c>
      <c r="B114" s="29"/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126.78811044536002</v>
      </c>
      <c r="J114" s="48">
        <v>56.943600000000004</v>
      </c>
      <c r="K114" s="48"/>
      <c r="L114" s="48"/>
      <c r="M114" s="48"/>
      <c r="N114" s="48"/>
      <c r="O114" s="48"/>
      <c r="P114" s="48"/>
      <c r="Q114" s="48"/>
      <c r="R114" s="48"/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7">
        <v>0</v>
      </c>
      <c r="Z114" s="47">
        <v>1756.8010093130999</v>
      </c>
      <c r="AA114" s="47">
        <v>0</v>
      </c>
      <c r="AB114" s="47">
        <v>0</v>
      </c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</row>
    <row r="115" spans="1:87" s="42" customFormat="1" ht="13.5" hidden="1" customHeight="1">
      <c r="A115" s="29" t="s">
        <v>25</v>
      </c>
      <c r="B115" s="29"/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1268.2590029794799</v>
      </c>
      <c r="J115" s="48">
        <v>0</v>
      </c>
      <c r="K115" s="48"/>
      <c r="L115" s="48"/>
      <c r="M115" s="48"/>
      <c r="N115" s="48"/>
      <c r="O115" s="48"/>
      <c r="P115" s="48"/>
      <c r="Q115" s="48"/>
      <c r="R115" s="48"/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7">
        <v>1874.7307104702841</v>
      </c>
      <c r="Z115" s="47">
        <v>2366.2563848802838</v>
      </c>
      <c r="AA115" s="47">
        <v>0</v>
      </c>
      <c r="AB115" s="47">
        <v>0</v>
      </c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</row>
    <row r="116" spans="1:87" s="42" customFormat="1" ht="13.5" hidden="1" customHeight="1">
      <c r="A116" s="29" t="s">
        <v>26</v>
      </c>
      <c r="B116" s="29"/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938.76425603769007</v>
      </c>
      <c r="J116" s="48">
        <v>191.33699999999996</v>
      </c>
      <c r="K116" s="48"/>
      <c r="L116" s="48"/>
      <c r="M116" s="48"/>
      <c r="N116" s="48"/>
      <c r="O116" s="48"/>
      <c r="P116" s="48"/>
      <c r="Q116" s="48"/>
      <c r="R116" s="48"/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7">
        <v>240</v>
      </c>
      <c r="Z116" s="47">
        <v>504.30072731424497</v>
      </c>
      <c r="AA116" s="47">
        <v>0</v>
      </c>
      <c r="AB116" s="47">
        <v>0</v>
      </c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</row>
    <row r="117" spans="1:87" s="42" customFormat="1" ht="13.5" hidden="1" customHeight="1">
      <c r="A117" s="29" t="s">
        <v>27</v>
      </c>
      <c r="B117" s="29"/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770.17571685329995</v>
      </c>
      <c r="J117" s="48">
        <v>364.80360718145909</v>
      </c>
      <c r="K117" s="48"/>
      <c r="L117" s="48"/>
      <c r="M117" s="48"/>
      <c r="N117" s="48"/>
      <c r="O117" s="48"/>
      <c r="P117" s="48"/>
      <c r="Q117" s="48"/>
      <c r="R117" s="48"/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7">
        <v>432</v>
      </c>
      <c r="Z117" s="47">
        <v>508.37791684000001</v>
      </c>
      <c r="AA117" s="47">
        <v>0</v>
      </c>
      <c r="AB117" s="47">
        <v>0</v>
      </c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</row>
    <row r="118" spans="1:87" s="42" customFormat="1" ht="13.5" hidden="1" customHeight="1">
      <c r="A118" s="29" t="s">
        <v>28</v>
      </c>
      <c r="B118" s="29"/>
      <c r="C118" s="31" t="s">
        <v>38</v>
      </c>
      <c r="D118" s="31" t="s">
        <v>38</v>
      </c>
      <c r="E118" s="31" t="s">
        <v>38</v>
      </c>
      <c r="F118" s="31" t="s">
        <v>38</v>
      </c>
      <c r="G118" s="31" t="s">
        <v>38</v>
      </c>
      <c r="H118" s="31" t="s">
        <v>38</v>
      </c>
      <c r="I118" s="31">
        <v>859.94907565735002</v>
      </c>
      <c r="J118" s="31">
        <v>228.00661799999997</v>
      </c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0">
        <v>192</v>
      </c>
      <c r="Z118" s="30">
        <v>225.66174852808695</v>
      </c>
      <c r="AA118" s="47">
        <v>0</v>
      </c>
      <c r="AB118" s="47">
        <v>0</v>
      </c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</row>
    <row r="119" spans="1:87" s="42" customFormat="1" ht="13.5" hidden="1" customHeight="1">
      <c r="A119" s="29" t="s">
        <v>29</v>
      </c>
      <c r="B119" s="29"/>
      <c r="C119" s="31" t="s">
        <v>38</v>
      </c>
      <c r="D119" s="31" t="s">
        <v>38</v>
      </c>
      <c r="E119" s="31" t="s">
        <v>38</v>
      </c>
      <c r="F119" s="31" t="s">
        <v>38</v>
      </c>
      <c r="G119" s="31" t="s">
        <v>38</v>
      </c>
      <c r="H119" s="31" t="s">
        <v>38</v>
      </c>
      <c r="I119" s="31">
        <v>752.03084338127996</v>
      </c>
      <c r="J119" s="31">
        <v>0</v>
      </c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0">
        <v>48</v>
      </c>
      <c r="Z119" s="30">
        <v>269.44676253724799</v>
      </c>
      <c r="AA119" s="47">
        <v>0</v>
      </c>
      <c r="AB119" s="47">
        <v>0</v>
      </c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</row>
    <row r="120" spans="1:87" s="42" customFormat="1" ht="13.5" hidden="1" customHeight="1">
      <c r="A120" s="29" t="s">
        <v>30</v>
      </c>
      <c r="B120" s="29"/>
      <c r="C120" s="31">
        <v>0</v>
      </c>
      <c r="D120" s="31">
        <v>0</v>
      </c>
      <c r="E120" s="31">
        <v>5960.9195898830612</v>
      </c>
      <c r="F120" s="31">
        <v>3698.6953086896956</v>
      </c>
      <c r="G120" s="31">
        <v>0</v>
      </c>
      <c r="H120" s="31">
        <v>0</v>
      </c>
      <c r="I120" s="31">
        <v>661.83859389969996</v>
      </c>
      <c r="J120" s="31">
        <v>446.123356</v>
      </c>
      <c r="K120" s="31"/>
      <c r="L120" s="31"/>
      <c r="M120" s="31"/>
      <c r="N120" s="31"/>
      <c r="O120" s="31"/>
      <c r="P120" s="31"/>
      <c r="Q120" s="31"/>
      <c r="R120" s="31"/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0">
        <v>501.60214011000005</v>
      </c>
      <c r="Z120" s="30">
        <v>993.41716963606802</v>
      </c>
      <c r="AA120" s="30">
        <v>0</v>
      </c>
      <c r="AB120" s="30">
        <v>0</v>
      </c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</row>
    <row r="121" spans="1:87" s="42" customFormat="1" ht="13.5" hidden="1" customHeight="1">
      <c r="A121" s="29" t="s">
        <v>31</v>
      </c>
      <c r="B121" s="29"/>
      <c r="C121" s="31" t="s">
        <v>38</v>
      </c>
      <c r="D121" s="31" t="s">
        <v>38</v>
      </c>
      <c r="E121" s="31" t="s">
        <v>38</v>
      </c>
      <c r="F121" s="31" t="s">
        <v>38</v>
      </c>
      <c r="G121" s="31" t="s">
        <v>38</v>
      </c>
      <c r="H121" s="31" t="s">
        <v>38</v>
      </c>
      <c r="I121" s="31">
        <v>442.28153896605005</v>
      </c>
      <c r="J121" s="31">
        <v>280.61592299999995</v>
      </c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0">
        <v>224</v>
      </c>
      <c r="Z121" s="30">
        <v>97.629581020000003</v>
      </c>
      <c r="AA121" s="30">
        <v>0</v>
      </c>
      <c r="AB121" s="30">
        <v>6.5380558400000002</v>
      </c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</row>
    <row r="122" spans="1:87" s="42" customFormat="1" ht="13.9" hidden="1" customHeight="1">
      <c r="A122" s="41" t="s">
        <v>32</v>
      </c>
      <c r="B122" s="41"/>
      <c r="C122" s="31" t="s">
        <v>38</v>
      </c>
      <c r="D122" s="31" t="s">
        <v>38</v>
      </c>
      <c r="E122" s="31" t="s">
        <v>38</v>
      </c>
      <c r="F122" s="31" t="s">
        <v>38</v>
      </c>
      <c r="G122" s="31" t="s">
        <v>38</v>
      </c>
      <c r="H122" s="31" t="s">
        <v>38</v>
      </c>
      <c r="I122" s="31">
        <v>37.65863805930001</v>
      </c>
      <c r="J122" s="31">
        <v>0</v>
      </c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0">
        <v>120</v>
      </c>
      <c r="Z122" s="30">
        <v>0</v>
      </c>
      <c r="AA122" s="30"/>
      <c r="AB122" s="47">
        <v>15.368577069999999</v>
      </c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</row>
    <row r="123" spans="1:87" s="42" customFormat="1" ht="13.5" hidden="1" customHeight="1">
      <c r="A123" s="41" t="s">
        <v>33</v>
      </c>
      <c r="B123" s="41"/>
      <c r="C123" s="31" t="s">
        <v>38</v>
      </c>
      <c r="D123" s="31" t="s">
        <v>38</v>
      </c>
      <c r="E123" s="31" t="s">
        <v>38</v>
      </c>
      <c r="F123" s="31" t="s">
        <v>38</v>
      </c>
      <c r="G123" s="31" t="s">
        <v>38</v>
      </c>
      <c r="H123" s="31" t="s">
        <v>38</v>
      </c>
      <c r="I123" s="31">
        <v>241.73511138288001</v>
      </c>
      <c r="J123" s="31">
        <v>780.01478800000007</v>
      </c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0">
        <v>785.45042064501979</v>
      </c>
      <c r="Z123" s="30">
        <v>1170.601839290269</v>
      </c>
      <c r="AA123" s="30"/>
      <c r="AB123" s="47">
        <v>10.753238700000002</v>
      </c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</row>
    <row r="124" spans="1:87" s="42" customFormat="1" ht="13.5" hidden="1" customHeight="1">
      <c r="A124" s="29" t="s">
        <v>34</v>
      </c>
      <c r="B124" s="29"/>
      <c r="C124" s="31" t="s">
        <v>38</v>
      </c>
      <c r="D124" s="31" t="s">
        <v>38</v>
      </c>
      <c r="E124" s="31" t="s">
        <v>38</v>
      </c>
      <c r="F124" s="31" t="s">
        <v>38</v>
      </c>
      <c r="G124" s="31" t="s">
        <v>38</v>
      </c>
      <c r="H124" s="31" t="s">
        <v>38</v>
      </c>
      <c r="I124" s="31">
        <v>212.61832489736003</v>
      </c>
      <c r="J124" s="31">
        <v>651.49724800000001</v>
      </c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0">
        <v>1542.4173637069509</v>
      </c>
      <c r="Z124" s="30">
        <v>1969.438996986059</v>
      </c>
      <c r="AA124" s="30"/>
      <c r="AB124" s="30">
        <v>3.2473085200000003</v>
      </c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</row>
    <row r="125" spans="1:87" s="42" customFormat="1" ht="13.5" hidden="1" customHeight="1">
      <c r="A125" s="29" t="s">
        <v>35</v>
      </c>
      <c r="B125" s="29"/>
      <c r="C125" s="31" t="s">
        <v>38</v>
      </c>
      <c r="D125" s="31" t="s">
        <v>38</v>
      </c>
      <c r="E125" s="31" t="s">
        <v>38</v>
      </c>
      <c r="F125" s="31" t="s">
        <v>38</v>
      </c>
      <c r="G125" s="31" t="s">
        <v>38</v>
      </c>
      <c r="H125" s="31" t="s">
        <v>38</v>
      </c>
      <c r="I125" s="31">
        <v>238.57921532626</v>
      </c>
      <c r="J125" s="31">
        <v>572.41920399999992</v>
      </c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0">
        <v>8906.9350949414766</v>
      </c>
      <c r="Z125" s="30">
        <v>8906.9055063040905</v>
      </c>
      <c r="AA125" s="30">
        <v>3919.6984287870491</v>
      </c>
      <c r="AB125" s="30">
        <v>3881.3085659231101</v>
      </c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</row>
    <row r="126" spans="1:87" s="42" customFormat="1" ht="13.5" hidden="1" customHeight="1">
      <c r="A126" s="43"/>
      <c r="B126" s="29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0"/>
      <c r="Z126" s="30"/>
      <c r="AA126" s="30"/>
      <c r="AB126" s="30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</row>
    <row r="127" spans="1:87" s="42" customFormat="1" ht="13.5" hidden="1" customHeight="1">
      <c r="A127" s="37">
        <v>2009</v>
      </c>
      <c r="B127" s="29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0"/>
      <c r="Z127" s="30"/>
      <c r="AA127" s="30"/>
      <c r="AB127" s="30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</row>
    <row r="128" spans="1:87" s="42" customFormat="1" ht="13.5" hidden="1" customHeight="1">
      <c r="A128" s="29"/>
      <c r="B128" s="29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0"/>
      <c r="Z128" s="30"/>
      <c r="AA128" s="30"/>
      <c r="AB128" s="30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</row>
    <row r="129" spans="1:87" s="42" customFormat="1" ht="13.5" hidden="1" customHeight="1">
      <c r="A129" s="29" t="s">
        <v>24</v>
      </c>
      <c r="B129" s="29"/>
      <c r="C129" s="31" t="s">
        <v>38</v>
      </c>
      <c r="D129" s="31" t="s">
        <v>38</v>
      </c>
      <c r="E129" s="31" t="s">
        <v>38</v>
      </c>
      <c r="F129" s="31" t="s">
        <v>38</v>
      </c>
      <c r="G129" s="31" t="s">
        <v>38</v>
      </c>
      <c r="H129" s="31" t="s">
        <v>38</v>
      </c>
      <c r="I129" s="31">
        <v>777.83784386039997</v>
      </c>
      <c r="J129" s="31">
        <v>822.33243000000004</v>
      </c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0">
        <v>301.66437194000002</v>
      </c>
      <c r="Z129" s="30">
        <v>2013.49457996672</v>
      </c>
      <c r="AA129" s="30">
        <v>0</v>
      </c>
      <c r="AB129" s="30">
        <v>0</v>
      </c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</row>
    <row r="130" spans="1:87" s="42" customFormat="1" ht="13.5" hidden="1" customHeight="1">
      <c r="A130" s="29" t="s">
        <v>25</v>
      </c>
      <c r="B130" s="29"/>
      <c r="C130" s="31" t="s">
        <v>38</v>
      </c>
      <c r="D130" s="31" t="s">
        <v>38</v>
      </c>
      <c r="E130" s="31" t="s">
        <v>38</v>
      </c>
      <c r="F130" s="31" t="s">
        <v>38</v>
      </c>
      <c r="G130" s="31" t="s">
        <v>38</v>
      </c>
      <c r="H130" s="31" t="s">
        <v>38</v>
      </c>
      <c r="I130" s="31">
        <v>1434.0319817969601</v>
      </c>
      <c r="J130" s="31">
        <v>120.0318</v>
      </c>
      <c r="K130" s="31"/>
      <c r="L130" s="31"/>
      <c r="M130" s="31"/>
      <c r="N130" s="31"/>
      <c r="O130" s="31"/>
      <c r="P130" s="31"/>
      <c r="Q130" s="31"/>
      <c r="R130" s="31"/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0">
        <v>0</v>
      </c>
      <c r="Z130" s="30">
        <v>10.376471970000001</v>
      </c>
      <c r="AA130" s="30">
        <v>0</v>
      </c>
      <c r="AB130" s="30">
        <v>0</v>
      </c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</row>
    <row r="131" spans="1:87" s="42" customFormat="1" ht="13.5" hidden="1" customHeight="1">
      <c r="A131" s="29" t="s">
        <v>26</v>
      </c>
      <c r="B131" s="29"/>
      <c r="C131" s="31" t="s">
        <v>38</v>
      </c>
      <c r="D131" s="31" t="s">
        <v>38</v>
      </c>
      <c r="E131" s="31" t="s">
        <v>38</v>
      </c>
      <c r="F131" s="31" t="s">
        <v>38</v>
      </c>
      <c r="G131" s="31" t="s">
        <v>38</v>
      </c>
      <c r="H131" s="31" t="s">
        <v>38</v>
      </c>
      <c r="I131" s="31">
        <v>1618.4812214639401</v>
      </c>
      <c r="J131" s="31">
        <v>1182.7991039999999</v>
      </c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0">
        <v>0</v>
      </c>
      <c r="Z131" s="30">
        <v>0</v>
      </c>
      <c r="AA131" s="30">
        <v>0</v>
      </c>
      <c r="AB131" s="30">
        <v>0</v>
      </c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</row>
    <row r="132" spans="1:87" s="42" customFormat="1" ht="13.5" hidden="1" customHeight="1">
      <c r="A132" s="29" t="s">
        <v>27</v>
      </c>
      <c r="B132" s="29"/>
      <c r="C132" s="31" t="s">
        <v>38</v>
      </c>
      <c r="D132" s="31" t="s">
        <v>38</v>
      </c>
      <c r="E132" s="31" t="s">
        <v>38</v>
      </c>
      <c r="F132" s="31" t="s">
        <v>38</v>
      </c>
      <c r="G132" s="31" t="s">
        <v>38</v>
      </c>
      <c r="H132" s="31" t="s">
        <v>38</v>
      </c>
      <c r="I132" s="31">
        <v>2001.6310706514</v>
      </c>
      <c r="J132" s="31">
        <v>1411.6283100000001</v>
      </c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0">
        <v>1560.2661000000001</v>
      </c>
      <c r="Z132" s="30">
        <v>0</v>
      </c>
      <c r="AA132" s="30">
        <v>0</v>
      </c>
      <c r="AB132" s="30">
        <v>0</v>
      </c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</row>
    <row r="133" spans="1:87" s="42" customFormat="1" ht="13.5" hidden="1" customHeight="1">
      <c r="A133" s="29" t="s">
        <v>28</v>
      </c>
      <c r="B133" s="29"/>
      <c r="C133" s="31" t="s">
        <v>38</v>
      </c>
      <c r="D133" s="31" t="s">
        <v>38</v>
      </c>
      <c r="E133" s="31" t="s">
        <v>38</v>
      </c>
      <c r="F133" s="31" t="s">
        <v>38</v>
      </c>
      <c r="G133" s="31" t="s">
        <v>38</v>
      </c>
      <c r="H133" s="31" t="s">
        <v>38</v>
      </c>
      <c r="I133" s="31">
        <v>1387.35830001248</v>
      </c>
      <c r="J133" s="31">
        <v>1106.005408</v>
      </c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v>233.25259822000001</v>
      </c>
      <c r="Z133" s="30">
        <v>5.0306126400000002</v>
      </c>
      <c r="AA133" s="30">
        <v>0</v>
      </c>
      <c r="AB133" s="30">
        <v>0</v>
      </c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</row>
    <row r="134" spans="1:87" s="42" customFormat="1" ht="13.5" hidden="1" customHeight="1">
      <c r="A134" s="29" t="s">
        <v>29</v>
      </c>
      <c r="B134" s="29"/>
      <c r="C134" s="31" t="s">
        <v>38</v>
      </c>
      <c r="D134" s="31" t="s">
        <v>38</v>
      </c>
      <c r="E134" s="31" t="s">
        <v>38</v>
      </c>
      <c r="F134" s="31" t="s">
        <v>38</v>
      </c>
      <c r="G134" s="31" t="s">
        <v>38</v>
      </c>
      <c r="H134" s="31" t="s">
        <v>38</v>
      </c>
      <c r="I134" s="31">
        <v>1187.313938</v>
      </c>
      <c r="J134" s="31">
        <v>1004.916164</v>
      </c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0">
        <v>3031.7759313219799</v>
      </c>
      <c r="Z134" s="30">
        <v>2201.26194411406</v>
      </c>
      <c r="AA134" s="30">
        <v>0</v>
      </c>
      <c r="AB134" s="30">
        <v>802.11839999999995</v>
      </c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</row>
    <row r="135" spans="1:87" s="42" customFormat="1" ht="13.5" hidden="1" customHeight="1">
      <c r="A135" s="29" t="s">
        <v>30</v>
      </c>
      <c r="B135" s="29"/>
      <c r="C135" s="31" t="s">
        <v>38</v>
      </c>
      <c r="D135" s="31" t="s">
        <v>38</v>
      </c>
      <c r="E135" s="31" t="s">
        <v>38</v>
      </c>
      <c r="F135" s="31" t="s">
        <v>38</v>
      </c>
      <c r="G135" s="31" t="s">
        <v>38</v>
      </c>
      <c r="H135" s="31" t="s">
        <v>38</v>
      </c>
      <c r="I135" s="31">
        <v>1740.4983195543</v>
      </c>
      <c r="J135" s="31">
        <v>1503.0131461225101</v>
      </c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0">
        <v>0</v>
      </c>
      <c r="Z135" s="30">
        <v>190.35726421000001</v>
      </c>
      <c r="AA135" s="30">
        <v>0</v>
      </c>
      <c r="AB135" s="30">
        <v>0</v>
      </c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</row>
    <row r="136" spans="1:87" s="42" customFormat="1" ht="13.5" hidden="1" customHeight="1">
      <c r="A136" s="29" t="s">
        <v>31</v>
      </c>
      <c r="B136" s="29"/>
      <c r="C136" s="31" t="s">
        <v>38</v>
      </c>
      <c r="D136" s="31" t="s">
        <v>38</v>
      </c>
      <c r="E136" s="31" t="s">
        <v>38</v>
      </c>
      <c r="F136" s="31" t="s">
        <v>38</v>
      </c>
      <c r="G136" s="31" t="s">
        <v>38</v>
      </c>
      <c r="H136" s="31" t="s">
        <v>38</v>
      </c>
      <c r="I136" s="31">
        <v>393.46463372760002</v>
      </c>
      <c r="J136" s="31">
        <v>598.904314</v>
      </c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0">
        <v>0</v>
      </c>
      <c r="Z136" s="30">
        <v>430.46249164</v>
      </c>
      <c r="AA136" s="30">
        <v>0</v>
      </c>
      <c r="AB136" s="30">
        <v>0</v>
      </c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</row>
    <row r="137" spans="1:87" s="42" customFormat="1" ht="13.5" hidden="1" customHeight="1">
      <c r="A137" s="41" t="s">
        <v>32</v>
      </c>
      <c r="B137" s="29"/>
      <c r="C137" s="31" t="s">
        <v>38</v>
      </c>
      <c r="D137" s="31" t="s">
        <v>38</v>
      </c>
      <c r="E137" s="31" t="s">
        <v>38</v>
      </c>
      <c r="F137" s="31" t="s">
        <v>38</v>
      </c>
      <c r="G137" s="31" t="s">
        <v>38</v>
      </c>
      <c r="H137" s="31" t="s">
        <v>38</v>
      </c>
      <c r="I137" s="31">
        <v>536.16817646157995</v>
      </c>
      <c r="J137" s="31">
        <v>769.70306199999982</v>
      </c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0">
        <v>2441.5012120736501</v>
      </c>
      <c r="Z137" s="30">
        <v>2426.3722642651746</v>
      </c>
      <c r="AA137" s="30">
        <v>0</v>
      </c>
      <c r="AB137" s="30">
        <v>0</v>
      </c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</row>
    <row r="138" spans="1:87" s="42" customFormat="1" ht="13.5" hidden="1" customHeight="1">
      <c r="A138" s="41" t="s">
        <v>33</v>
      </c>
      <c r="B138" s="29"/>
      <c r="C138" s="31" t="s">
        <v>38</v>
      </c>
      <c r="D138" s="31" t="s">
        <v>38</v>
      </c>
      <c r="E138" s="31" t="s">
        <v>38</v>
      </c>
      <c r="F138" s="31" t="s">
        <v>38</v>
      </c>
      <c r="G138" s="31" t="s">
        <v>38</v>
      </c>
      <c r="H138" s="31" t="s">
        <v>38</v>
      </c>
      <c r="I138" s="31">
        <v>1390.5571879852744</v>
      </c>
      <c r="J138" s="31">
        <v>2695.0409504965819</v>
      </c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0">
        <v>590</v>
      </c>
      <c r="Z138" s="30">
        <v>0</v>
      </c>
      <c r="AA138" s="30">
        <v>0</v>
      </c>
      <c r="AB138" s="30">
        <v>0</v>
      </c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</row>
    <row r="139" spans="1:87" s="42" customFormat="1" ht="13.5" hidden="1" customHeight="1">
      <c r="A139" s="29" t="s">
        <v>34</v>
      </c>
      <c r="B139" s="29"/>
      <c r="C139" s="31" t="s">
        <v>38</v>
      </c>
      <c r="D139" s="31" t="s">
        <v>38</v>
      </c>
      <c r="E139" s="31" t="s">
        <v>38</v>
      </c>
      <c r="F139" s="31" t="s">
        <v>38</v>
      </c>
      <c r="G139" s="31" t="s">
        <v>38</v>
      </c>
      <c r="H139" s="31" t="s">
        <v>38</v>
      </c>
      <c r="I139" s="31">
        <v>143.93724697968</v>
      </c>
      <c r="J139" s="31">
        <v>970.67861100000005</v>
      </c>
      <c r="K139" s="31"/>
      <c r="L139" s="31"/>
      <c r="M139" s="31"/>
      <c r="N139" s="31"/>
      <c r="O139" s="31"/>
      <c r="P139" s="31"/>
      <c r="Q139" s="31"/>
      <c r="R139" s="31"/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0">
        <v>0</v>
      </c>
      <c r="Z139" s="30">
        <v>804.74474078999992</v>
      </c>
      <c r="AA139" s="30">
        <v>0</v>
      </c>
      <c r="AB139" s="30">
        <v>0</v>
      </c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</row>
    <row r="140" spans="1:87" s="42" customFormat="1" ht="13.5" hidden="1" customHeight="1">
      <c r="A140" s="29" t="s">
        <v>35</v>
      </c>
      <c r="B140" s="29"/>
      <c r="C140" s="31" t="s">
        <v>38</v>
      </c>
      <c r="D140" s="31" t="s">
        <v>38</v>
      </c>
      <c r="E140" s="31" t="s">
        <v>38</v>
      </c>
      <c r="F140" s="31" t="s">
        <v>38</v>
      </c>
      <c r="G140" s="31" t="s">
        <v>38</v>
      </c>
      <c r="H140" s="31" t="s">
        <v>38</v>
      </c>
      <c r="I140" s="31">
        <v>153.0931584363</v>
      </c>
      <c r="J140" s="31">
        <v>1040.9829749999999</v>
      </c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0">
        <v>2481.6643352931596</v>
      </c>
      <c r="Z140" s="30">
        <v>2717.5893749159495</v>
      </c>
      <c r="AA140" s="30">
        <v>1420.6641776110057</v>
      </c>
      <c r="AB140" s="30">
        <v>0</v>
      </c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</row>
    <row r="141" spans="1:87" s="42" customFormat="1" ht="13.5" hidden="1" customHeight="1">
      <c r="A141" s="29"/>
      <c r="B141" s="29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0"/>
      <c r="Z141" s="30"/>
      <c r="AA141" s="30"/>
      <c r="AB141" s="30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</row>
    <row r="142" spans="1:87" s="42" customFormat="1" ht="13.5" customHeight="1">
      <c r="A142" s="37">
        <v>2010</v>
      </c>
      <c r="B142" s="29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0"/>
      <c r="Z142" s="30"/>
      <c r="AA142" s="30"/>
      <c r="AB142" s="30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</row>
    <row r="143" spans="1:87" s="42" customFormat="1" ht="13.5" customHeight="1">
      <c r="A143" s="29" t="s">
        <v>24</v>
      </c>
      <c r="B143" s="29"/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1391.6519873699999</v>
      </c>
      <c r="J143" s="31">
        <v>734.32843000000003</v>
      </c>
      <c r="K143" s="31"/>
      <c r="L143" s="31"/>
      <c r="M143" s="31"/>
      <c r="N143" s="31"/>
      <c r="O143" s="31"/>
      <c r="P143" s="31"/>
      <c r="Q143" s="31"/>
      <c r="R143" s="31"/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0">
        <v>0</v>
      </c>
      <c r="Z143" s="30">
        <v>1540.8509880352999</v>
      </c>
      <c r="AA143" s="30">
        <v>0</v>
      </c>
      <c r="AB143" s="30">
        <v>0</v>
      </c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</row>
    <row r="144" spans="1:87" s="42" customFormat="1" ht="13.5" customHeight="1">
      <c r="A144" s="29" t="s">
        <v>25</v>
      </c>
      <c r="B144" s="29"/>
      <c r="C144" s="31" t="s">
        <v>38</v>
      </c>
      <c r="D144" s="31" t="s">
        <v>38</v>
      </c>
      <c r="E144" s="31" t="s">
        <v>38</v>
      </c>
      <c r="F144" s="31" t="s">
        <v>38</v>
      </c>
      <c r="G144" s="31" t="s">
        <v>38</v>
      </c>
      <c r="H144" s="31" t="s">
        <v>38</v>
      </c>
      <c r="I144" s="31">
        <v>631.11271564625008</v>
      </c>
      <c r="J144" s="31">
        <v>0</v>
      </c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0">
        <v>0</v>
      </c>
      <c r="Z144" s="30">
        <v>0</v>
      </c>
      <c r="AA144" s="30">
        <v>0</v>
      </c>
      <c r="AB144" s="30">
        <v>0</v>
      </c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</row>
    <row r="145" spans="1:87" s="42" customFormat="1" ht="13.5" customHeight="1">
      <c r="A145" s="29" t="s">
        <v>26</v>
      </c>
      <c r="B145" s="29"/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775.66844233908</v>
      </c>
      <c r="J145" s="31">
        <v>958.87414200000001</v>
      </c>
      <c r="K145" s="31"/>
      <c r="L145" s="31"/>
      <c r="M145" s="31"/>
      <c r="N145" s="31"/>
      <c r="O145" s="31"/>
      <c r="P145" s="31"/>
      <c r="Q145" s="31"/>
      <c r="R145" s="31"/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0">
        <v>1918.6577116873718</v>
      </c>
      <c r="Z145" s="30">
        <v>473.11129996</v>
      </c>
      <c r="AA145" s="30">
        <v>0</v>
      </c>
      <c r="AB145" s="30">
        <v>1427.3697475373719</v>
      </c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</row>
    <row r="146" spans="1:87" s="42" customFormat="1" ht="13.5" customHeight="1">
      <c r="A146" s="29" t="s">
        <v>27</v>
      </c>
      <c r="B146" s="29"/>
      <c r="C146" s="31" t="s">
        <v>38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896.08007380124991</v>
      </c>
      <c r="J146" s="31">
        <v>1051.4628749999999</v>
      </c>
      <c r="K146" s="31"/>
      <c r="L146" s="31"/>
      <c r="M146" s="31"/>
      <c r="N146" s="31"/>
      <c r="O146" s="31"/>
      <c r="P146" s="31"/>
      <c r="Q146" s="31"/>
      <c r="R146" s="31"/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0">
        <v>1069.4532848599999</v>
      </c>
      <c r="Z146" s="30">
        <v>0</v>
      </c>
      <c r="AA146" s="30">
        <v>0</v>
      </c>
      <c r="AB146" s="30">
        <v>0</v>
      </c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</row>
    <row r="147" spans="1:87" s="42" customFormat="1" ht="13.5" customHeight="1">
      <c r="A147" s="29" t="s">
        <v>28</v>
      </c>
      <c r="B147" s="29"/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842.51135627048006</v>
      </c>
      <c r="J147" s="31">
        <v>819.99388779619983</v>
      </c>
      <c r="K147" s="31"/>
      <c r="L147" s="31"/>
      <c r="M147" s="31"/>
      <c r="N147" s="31"/>
      <c r="O147" s="31"/>
      <c r="P147" s="31"/>
      <c r="Q147" s="31"/>
      <c r="R147" s="31"/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0">
        <v>220</v>
      </c>
      <c r="Z147" s="30">
        <v>0</v>
      </c>
      <c r="AA147" s="30">
        <v>0</v>
      </c>
      <c r="AB147" s="30">
        <v>0</v>
      </c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</row>
    <row r="148" spans="1:87" s="42" customFormat="1" ht="13.5" customHeight="1">
      <c r="A148" s="29" t="s">
        <v>29</v>
      </c>
      <c r="B148" s="29"/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912.53228200147998</v>
      </c>
      <c r="J148" s="31">
        <v>692.62319600000012</v>
      </c>
      <c r="K148" s="31"/>
      <c r="L148" s="31"/>
      <c r="M148" s="31"/>
      <c r="N148" s="31"/>
      <c r="O148" s="31"/>
      <c r="P148" s="31"/>
      <c r="Q148" s="31"/>
      <c r="R148" s="31"/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0">
        <v>3630.5666631548411</v>
      </c>
      <c r="Z148" s="30">
        <v>3385.0402248648411</v>
      </c>
      <c r="AA148" s="30">
        <v>0</v>
      </c>
      <c r="AB148" s="30">
        <v>0</v>
      </c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</row>
    <row r="149" spans="1:87" s="42" customFormat="1" ht="13.5" customHeight="1">
      <c r="A149" s="29" t="s">
        <v>30</v>
      </c>
      <c r="B149" s="29"/>
      <c r="C149" s="31" t="s">
        <v>38</v>
      </c>
      <c r="D149" s="31" t="s">
        <v>38</v>
      </c>
      <c r="E149" s="31" t="s">
        <v>38</v>
      </c>
      <c r="F149" s="31" t="s">
        <v>38</v>
      </c>
      <c r="G149" s="31" t="s">
        <v>38</v>
      </c>
      <c r="H149" s="31" t="s">
        <v>38</v>
      </c>
      <c r="I149" s="31">
        <v>1238.1875108849999</v>
      </c>
      <c r="J149" s="31">
        <v>1374.486345</v>
      </c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0">
        <v>636.61245831999997</v>
      </c>
      <c r="Z149" s="30">
        <v>837.27856097000006</v>
      </c>
      <c r="AA149" s="30">
        <v>0</v>
      </c>
      <c r="AB149" s="30">
        <v>0</v>
      </c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</row>
    <row r="150" spans="1:87" s="42" customFormat="1" ht="13.5" customHeight="1">
      <c r="A150" s="29" t="s">
        <v>31</v>
      </c>
      <c r="B150" s="29"/>
      <c r="C150" s="31" t="s">
        <v>38</v>
      </c>
      <c r="D150" s="31" t="s">
        <v>38</v>
      </c>
      <c r="E150" s="31" t="s">
        <v>38</v>
      </c>
      <c r="F150" s="31" t="s">
        <v>38</v>
      </c>
      <c r="G150" s="31" t="s">
        <v>38</v>
      </c>
      <c r="H150" s="31" t="s">
        <v>38</v>
      </c>
      <c r="I150" s="31">
        <v>369.42226359156001</v>
      </c>
      <c r="J150" s="31">
        <v>1105.2783240000001</v>
      </c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0">
        <v>108</v>
      </c>
      <c r="Z150" s="30">
        <v>0</v>
      </c>
      <c r="AA150" s="30">
        <v>0</v>
      </c>
      <c r="AB150" s="30">
        <v>0</v>
      </c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</row>
    <row r="151" spans="1:87" s="42" customFormat="1" ht="13.5" customHeight="1">
      <c r="A151" s="29" t="s">
        <v>32</v>
      </c>
      <c r="B151" s="29"/>
      <c r="C151" s="31" t="s">
        <v>38</v>
      </c>
      <c r="D151" s="31" t="s">
        <v>38</v>
      </c>
      <c r="E151" s="31" t="s">
        <v>38</v>
      </c>
      <c r="F151" s="31" t="s">
        <v>38</v>
      </c>
      <c r="G151" s="31" t="s">
        <v>38</v>
      </c>
      <c r="H151" s="31" t="s">
        <v>38</v>
      </c>
      <c r="I151" s="31">
        <v>540.16921041187004</v>
      </c>
      <c r="J151" s="31">
        <v>706.16531700000007</v>
      </c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0">
        <v>3604.5070940473379</v>
      </c>
      <c r="Z151" s="30">
        <v>3468.4765207273376</v>
      </c>
      <c r="AA151" s="30">
        <v>0</v>
      </c>
      <c r="AB151" s="30">
        <v>0</v>
      </c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</row>
    <row r="152" spans="1:87" s="42" customFormat="1" ht="13.5" customHeight="1">
      <c r="A152" s="29" t="s">
        <v>33</v>
      </c>
      <c r="B152" s="29"/>
      <c r="C152" s="31" t="s">
        <v>38</v>
      </c>
      <c r="D152" s="31" t="s">
        <v>38</v>
      </c>
      <c r="E152" s="31" t="s">
        <v>38</v>
      </c>
      <c r="F152" s="31" t="s">
        <v>38</v>
      </c>
      <c r="G152" s="31" t="s">
        <v>38</v>
      </c>
      <c r="H152" s="31" t="s">
        <v>38</v>
      </c>
      <c r="I152" s="31">
        <v>499.08190758400002</v>
      </c>
      <c r="J152" s="31">
        <v>719.948216</v>
      </c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0">
        <v>400</v>
      </c>
      <c r="Z152" s="30">
        <v>0</v>
      </c>
      <c r="AA152" s="30">
        <v>0</v>
      </c>
      <c r="AB152" s="30">
        <v>0</v>
      </c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</row>
    <row r="153" spans="1:87" s="42" customFormat="1" ht="13.5" customHeight="1">
      <c r="A153" s="29" t="s">
        <v>34</v>
      </c>
      <c r="B153" s="29"/>
      <c r="C153" s="31" t="s">
        <v>38</v>
      </c>
      <c r="D153" s="31" t="s">
        <v>38</v>
      </c>
      <c r="E153" s="31" t="s">
        <v>38</v>
      </c>
      <c r="F153" s="31" t="s">
        <v>38</v>
      </c>
      <c r="G153" s="31" t="s">
        <v>38</v>
      </c>
      <c r="H153" s="31" t="s">
        <v>38</v>
      </c>
      <c r="I153" s="31">
        <v>108.17112960000001</v>
      </c>
      <c r="J153" s="31">
        <v>1090.4716800000001</v>
      </c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0">
        <v>220</v>
      </c>
      <c r="Z153" s="30">
        <v>808.63507781999999</v>
      </c>
      <c r="AA153" s="30">
        <v>0</v>
      </c>
      <c r="AB153" s="30">
        <v>0</v>
      </c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</row>
    <row r="154" spans="1:87" s="42" customFormat="1" ht="13.5" customHeight="1">
      <c r="A154" s="29" t="s">
        <v>35</v>
      </c>
      <c r="B154" s="29"/>
      <c r="C154" s="31" t="s">
        <v>38</v>
      </c>
      <c r="D154" s="31" t="s">
        <v>38</v>
      </c>
      <c r="E154" s="31" t="s">
        <v>38</v>
      </c>
      <c r="F154" s="31" t="s">
        <v>38</v>
      </c>
      <c r="G154" s="31" t="s">
        <v>38</v>
      </c>
      <c r="H154" s="31" t="s">
        <v>38</v>
      </c>
      <c r="I154" s="31">
        <v>217.55034437500001</v>
      </c>
      <c r="J154" s="31">
        <v>503.29750000000007</v>
      </c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v>909.11311017000003</v>
      </c>
      <c r="Z154" s="30">
        <v>3554.8735217359249</v>
      </c>
      <c r="AA154" s="30">
        <v>2879.0415689659253</v>
      </c>
      <c r="AB154" s="30">
        <v>0</v>
      </c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</row>
    <row r="155" spans="1:87" s="42" customFormat="1" ht="13.5" customHeight="1">
      <c r="A155" s="29"/>
      <c r="B155" s="29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0"/>
      <c r="Z155" s="30"/>
      <c r="AA155" s="30"/>
      <c r="AB155" s="30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</row>
    <row r="156" spans="1:87" s="42" customFormat="1" ht="13.5" customHeight="1">
      <c r="A156" s="37">
        <v>2011</v>
      </c>
      <c r="B156" s="29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0"/>
      <c r="Z156" s="30"/>
      <c r="AA156" s="30"/>
      <c r="AB156" s="30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</row>
    <row r="157" spans="1:87" s="42" customFormat="1" ht="13.5" customHeight="1">
      <c r="A157" s="29" t="s">
        <v>24</v>
      </c>
      <c r="B157" s="29"/>
      <c r="C157" s="31" t="s">
        <v>38</v>
      </c>
      <c r="D157" s="31" t="s">
        <v>38</v>
      </c>
      <c r="E157" s="31" t="s">
        <v>38</v>
      </c>
      <c r="F157" s="31" t="s">
        <v>38</v>
      </c>
      <c r="G157" s="31" t="s">
        <v>38</v>
      </c>
      <c r="H157" s="31" t="s">
        <v>38</v>
      </c>
      <c r="I157" s="31">
        <v>869.59774446800009</v>
      </c>
      <c r="J157" s="31">
        <v>691.94236599999999</v>
      </c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0">
        <v>0</v>
      </c>
      <c r="Z157" s="30">
        <v>704.37261277999994</v>
      </c>
      <c r="AA157" s="30">
        <v>0</v>
      </c>
      <c r="AB157" s="30">
        <v>0</v>
      </c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</row>
    <row r="158" spans="1:87" s="42" customFormat="1" ht="13.5" customHeight="1">
      <c r="A158" s="29" t="s">
        <v>25</v>
      </c>
      <c r="B158" s="29"/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983.39976225348005</v>
      </c>
      <c r="J158" s="31">
        <v>0</v>
      </c>
      <c r="K158" s="31"/>
      <c r="L158" s="31"/>
      <c r="M158" s="31"/>
      <c r="N158" s="31"/>
      <c r="O158" s="31"/>
      <c r="P158" s="31"/>
      <c r="Q158" s="31"/>
      <c r="R158" s="31"/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0">
        <v>0</v>
      </c>
      <c r="Z158" s="30">
        <v>0</v>
      </c>
      <c r="AA158" s="30">
        <v>0</v>
      </c>
      <c r="AB158" s="30">
        <v>0</v>
      </c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</row>
    <row r="159" spans="1:87" s="42" customFormat="1" ht="13.5" customHeight="1">
      <c r="A159" s="29" t="s">
        <v>26</v>
      </c>
      <c r="B159" s="29"/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442.20229704200005</v>
      </c>
      <c r="J159" s="31">
        <v>690.77740600000004</v>
      </c>
      <c r="K159" s="31"/>
      <c r="L159" s="31"/>
      <c r="M159" s="31"/>
      <c r="N159" s="31"/>
      <c r="O159" s="31"/>
      <c r="P159" s="31"/>
      <c r="Q159" s="31"/>
      <c r="R159" s="31"/>
      <c r="S159" s="31">
        <v>0</v>
      </c>
      <c r="T159" s="31">
        <v>0</v>
      </c>
      <c r="U159" s="31">
        <v>0</v>
      </c>
      <c r="V159" s="30">
        <v>0</v>
      </c>
      <c r="W159" s="31">
        <v>0</v>
      </c>
      <c r="X159" s="31">
        <v>0</v>
      </c>
      <c r="Y159" s="30">
        <v>0</v>
      </c>
      <c r="Z159" s="30">
        <v>0</v>
      </c>
      <c r="AA159" s="30">
        <v>0</v>
      </c>
      <c r="AB159" s="30">
        <v>2009.7486829800002</v>
      </c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</row>
    <row r="160" spans="1:87" s="42" customFormat="1" ht="13.5" customHeight="1">
      <c r="A160" s="29" t="s">
        <v>27</v>
      </c>
      <c r="B160" s="29"/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318.93526207039992</v>
      </c>
      <c r="J160" s="31">
        <v>1134.0564000000002</v>
      </c>
      <c r="K160" s="31"/>
      <c r="L160" s="31"/>
      <c r="M160" s="31"/>
      <c r="N160" s="31"/>
      <c r="O160" s="31"/>
      <c r="P160" s="31"/>
      <c r="Q160" s="31"/>
      <c r="R160" s="31"/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0">
        <v>0</v>
      </c>
      <c r="Z160" s="30">
        <v>0</v>
      </c>
      <c r="AA160" s="30">
        <v>0</v>
      </c>
      <c r="AB160" s="30">
        <v>0</v>
      </c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</row>
    <row r="161" spans="1:87" s="42" customFormat="1" ht="13.5" customHeight="1">
      <c r="A161" s="29" t="s">
        <v>28</v>
      </c>
      <c r="B161" s="29"/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562.57148485650009</v>
      </c>
      <c r="J161" s="31">
        <v>1094.1063000000001</v>
      </c>
      <c r="K161" s="31"/>
      <c r="L161" s="31"/>
      <c r="M161" s="31"/>
      <c r="N161" s="31"/>
      <c r="O161" s="31"/>
      <c r="P161" s="31"/>
      <c r="Q161" s="31"/>
      <c r="R161" s="31"/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0">
        <v>0</v>
      </c>
      <c r="Z161" s="30">
        <v>0</v>
      </c>
      <c r="AA161" s="30">
        <v>0</v>
      </c>
      <c r="AB161" s="30">
        <v>0</v>
      </c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</row>
    <row r="162" spans="1:87" s="42" customFormat="1" ht="13.5" customHeight="1">
      <c r="A162" s="29" t="s">
        <v>29</v>
      </c>
      <c r="B162" s="29"/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670.11982778399999</v>
      </c>
      <c r="J162" s="31">
        <v>784.64399999999989</v>
      </c>
      <c r="K162" s="31"/>
      <c r="L162" s="31"/>
      <c r="M162" s="31"/>
      <c r="N162" s="31"/>
      <c r="O162" s="31"/>
      <c r="P162" s="31"/>
      <c r="Q162" s="31"/>
      <c r="R162" s="31"/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0">
        <v>0</v>
      </c>
      <c r="Z162" s="30">
        <v>0</v>
      </c>
      <c r="AA162" s="30">
        <v>0</v>
      </c>
      <c r="AB162" s="30">
        <v>0</v>
      </c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</row>
    <row r="163" spans="1:87" s="42" customFormat="1" ht="13.5" customHeight="1">
      <c r="A163" s="29" t="s">
        <v>30</v>
      </c>
      <c r="B163" s="29"/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562.24159612499989</v>
      </c>
      <c r="J163" s="31">
        <v>562.78750000000002</v>
      </c>
      <c r="K163" s="31"/>
      <c r="L163" s="31"/>
      <c r="M163" s="31"/>
      <c r="N163" s="31"/>
      <c r="O163" s="31"/>
      <c r="P163" s="31"/>
      <c r="Q163" s="31"/>
      <c r="R163" s="31"/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0">
        <v>0</v>
      </c>
      <c r="Z163" s="30">
        <v>0</v>
      </c>
      <c r="AA163" s="30">
        <v>0</v>
      </c>
      <c r="AB163" s="30">
        <v>0</v>
      </c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</row>
    <row r="164" spans="1:87" s="42" customFormat="1" ht="13.5" customHeight="1">
      <c r="A164" s="29" t="s">
        <v>31</v>
      </c>
      <c r="B164" s="29"/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632.94000000000005</v>
      </c>
      <c r="J164" s="31">
        <v>949.45837470000004</v>
      </c>
      <c r="K164" s="31"/>
      <c r="L164" s="31"/>
      <c r="M164" s="31"/>
      <c r="N164" s="31"/>
      <c r="O164" s="31"/>
      <c r="P164" s="31"/>
      <c r="Q164" s="31"/>
      <c r="R164" s="31"/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0">
        <v>0</v>
      </c>
      <c r="Z164" s="30">
        <v>0</v>
      </c>
      <c r="AA164" s="30">
        <v>0</v>
      </c>
      <c r="AB164" s="30">
        <v>0</v>
      </c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</row>
    <row r="165" spans="1:87" s="42" customFormat="1" ht="13.5" customHeight="1">
      <c r="A165" s="29" t="s">
        <v>32</v>
      </c>
      <c r="B165" s="29"/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679.89104490199986</v>
      </c>
      <c r="J165" s="31">
        <v>919.17989999999986</v>
      </c>
      <c r="K165" s="31"/>
      <c r="L165" s="31"/>
      <c r="M165" s="31"/>
      <c r="N165" s="31"/>
      <c r="O165" s="31"/>
      <c r="P165" s="31"/>
      <c r="Q165" s="31"/>
      <c r="R165" s="31"/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0">
        <v>0</v>
      </c>
      <c r="Z165" s="30">
        <v>0</v>
      </c>
      <c r="AA165" s="30">
        <v>0</v>
      </c>
      <c r="AB165" s="30">
        <v>0</v>
      </c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</row>
    <row r="166" spans="1:87" s="42" customFormat="1" ht="13.5" customHeight="1">
      <c r="A166" s="29" t="s">
        <v>33</v>
      </c>
      <c r="B166" s="29"/>
      <c r="C166" s="31" t="s">
        <v>38</v>
      </c>
      <c r="D166" s="31" t="s">
        <v>38</v>
      </c>
      <c r="E166" s="31" t="s">
        <v>38</v>
      </c>
      <c r="F166" s="31" t="s">
        <v>38</v>
      </c>
      <c r="G166" s="31" t="s">
        <v>38</v>
      </c>
      <c r="H166" s="31" t="s">
        <v>38</v>
      </c>
      <c r="I166" s="31">
        <v>363.88770349200001</v>
      </c>
      <c r="J166" s="31">
        <v>0</v>
      </c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0"/>
      <c r="Z166" s="30"/>
      <c r="AA166" s="30"/>
      <c r="AB166" s="30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</row>
    <row r="167" spans="1:87" s="42" customFormat="1" ht="13.5" customHeight="1">
      <c r="A167" s="29" t="s">
        <v>34</v>
      </c>
      <c r="B167" s="29"/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90.755936517411655</v>
      </c>
      <c r="J167" s="31">
        <v>961.02919929066684</v>
      </c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0"/>
      <c r="Z167" s="30"/>
      <c r="AA167" s="30"/>
      <c r="AB167" s="30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</row>
    <row r="168" spans="1:87" s="42" customFormat="1" ht="13.5" customHeight="1">
      <c r="A168" s="29" t="s">
        <v>35</v>
      </c>
      <c r="B168" s="29"/>
      <c r="C168" s="31" t="s">
        <v>38</v>
      </c>
      <c r="D168" s="31" t="s">
        <v>38</v>
      </c>
      <c r="E168" s="31" t="s">
        <v>38</v>
      </c>
      <c r="F168" s="31" t="s">
        <v>38</v>
      </c>
      <c r="G168" s="31" t="s">
        <v>38</v>
      </c>
      <c r="H168" s="31" t="s">
        <v>38</v>
      </c>
      <c r="I168" s="31">
        <v>0</v>
      </c>
      <c r="J168" s="31">
        <v>275.72040000000004</v>
      </c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0"/>
      <c r="Z168" s="30"/>
      <c r="AA168" s="30"/>
      <c r="AB168" s="30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</row>
    <row r="169" spans="1:87" s="42" customFormat="1" ht="13.5" customHeight="1">
      <c r="A169" s="29"/>
      <c r="B169" s="29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0"/>
      <c r="Z169" s="30"/>
      <c r="AA169" s="30"/>
      <c r="AB169" s="30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</row>
    <row r="170" spans="1:87" s="42" customFormat="1" ht="13.5" customHeight="1">
      <c r="A170" s="37">
        <v>2012</v>
      </c>
      <c r="B170" s="29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/>
      <c r="Z170" s="30"/>
      <c r="AA170" s="30"/>
      <c r="AB170" s="30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</row>
    <row r="171" spans="1:87" s="42" customFormat="1" ht="13.5" customHeight="1">
      <c r="A171" s="29" t="s">
        <v>24</v>
      </c>
      <c r="B171" s="29"/>
      <c r="C171" s="31" t="s">
        <v>38</v>
      </c>
      <c r="D171" s="31" t="s">
        <v>38</v>
      </c>
      <c r="E171" s="31" t="s">
        <v>38</v>
      </c>
      <c r="F171" s="31" t="s">
        <v>38</v>
      </c>
      <c r="G171" s="31" t="s">
        <v>38</v>
      </c>
      <c r="H171" s="31" t="s">
        <v>38</v>
      </c>
      <c r="I171" s="31">
        <v>1097.0733187199999</v>
      </c>
      <c r="J171" s="31">
        <v>1061.3027999999999</v>
      </c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0"/>
      <c r="Z171" s="30"/>
      <c r="AA171" s="30"/>
      <c r="AB171" s="30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</row>
    <row r="172" spans="1:87" s="42" customFormat="1" ht="13.5" customHeight="1">
      <c r="A172" s="29" t="s">
        <v>25</v>
      </c>
      <c r="B172" s="29"/>
      <c r="C172" s="31" t="s">
        <v>38</v>
      </c>
      <c r="D172" s="31" t="s">
        <v>38</v>
      </c>
      <c r="E172" s="31" t="s">
        <v>38</v>
      </c>
      <c r="F172" s="31" t="s">
        <v>38</v>
      </c>
      <c r="G172" s="31" t="s">
        <v>38</v>
      </c>
      <c r="H172" s="31" t="s">
        <v>38</v>
      </c>
      <c r="I172" s="31">
        <v>1822.6439986200003</v>
      </c>
      <c r="J172" s="31">
        <v>799.06140000000005</v>
      </c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0"/>
      <c r="Z172" s="30"/>
      <c r="AA172" s="30"/>
      <c r="AB172" s="30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</row>
    <row r="173" spans="1:87" s="42" customFormat="1" ht="13.5" customHeight="1">
      <c r="A173" s="29" t="s">
        <v>26</v>
      </c>
      <c r="B173" s="29"/>
      <c r="C173" s="31" t="s">
        <v>38</v>
      </c>
      <c r="D173" s="31" t="s">
        <v>38</v>
      </c>
      <c r="E173" s="31" t="s">
        <v>38</v>
      </c>
      <c r="F173" s="31" t="s">
        <v>38</v>
      </c>
      <c r="G173" s="31" t="s">
        <v>38</v>
      </c>
      <c r="H173" s="31" t="s">
        <v>38</v>
      </c>
      <c r="I173" s="31">
        <f>809340.6842975/1000</f>
        <v>809.34068429749993</v>
      </c>
      <c r="J173" s="31">
        <f>1418683.1/1000</f>
        <v>1418.6831000000002</v>
      </c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0"/>
      <c r="Z173" s="30"/>
      <c r="AA173" s="30"/>
      <c r="AB173" s="30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</row>
    <row r="174" spans="1:87" s="42" customFormat="1" ht="13.5" customHeight="1">
      <c r="A174" s="29" t="s">
        <v>27</v>
      </c>
      <c r="B174" s="29"/>
      <c r="C174" s="31" t="s">
        <v>38</v>
      </c>
      <c r="D174" s="31" t="s">
        <v>38</v>
      </c>
      <c r="E174" s="31" t="s">
        <v>38</v>
      </c>
      <c r="F174" s="31" t="s">
        <v>38</v>
      </c>
      <c r="G174" s="31" t="s">
        <v>38</v>
      </c>
      <c r="H174" s="31" t="s">
        <v>38</v>
      </c>
      <c r="I174" s="31">
        <v>463.79416623499998</v>
      </c>
      <c r="J174" s="31">
        <v>233.50299999999999</v>
      </c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0"/>
      <c r="Z174" s="30"/>
      <c r="AA174" s="30"/>
      <c r="AB174" s="30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</row>
    <row r="175" spans="1:87" s="42" customFormat="1" ht="13.5" customHeight="1">
      <c r="A175" s="29" t="s">
        <v>28</v>
      </c>
      <c r="B175" s="29"/>
      <c r="C175" s="31" t="s">
        <v>38</v>
      </c>
      <c r="D175" s="31" t="s">
        <v>38</v>
      </c>
      <c r="E175" s="31" t="s">
        <v>38</v>
      </c>
      <c r="F175" s="31" t="s">
        <v>38</v>
      </c>
      <c r="G175" s="31" t="s">
        <v>38</v>
      </c>
      <c r="H175" s="31" t="s">
        <v>38</v>
      </c>
      <c r="I175" s="31">
        <v>351.13289319999996</v>
      </c>
      <c r="J175" s="31">
        <v>586.17499999999995</v>
      </c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0"/>
      <c r="Z175" s="30"/>
      <c r="AA175" s="30"/>
      <c r="AB175" s="30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</row>
    <row r="176" spans="1:87" s="42" customFormat="1" ht="13.5" customHeight="1">
      <c r="A176" s="29" t="s">
        <v>29</v>
      </c>
      <c r="B176" s="29"/>
      <c r="C176" s="31" t="s">
        <v>38</v>
      </c>
      <c r="D176" s="31" t="s">
        <v>38</v>
      </c>
      <c r="E176" s="31" t="s">
        <v>38</v>
      </c>
      <c r="F176" s="31" t="s">
        <v>38</v>
      </c>
      <c r="G176" s="31" t="s">
        <v>38</v>
      </c>
      <c r="H176" s="31" t="s">
        <v>38</v>
      </c>
      <c r="I176" s="31">
        <v>329.11002131500004</v>
      </c>
      <c r="J176" s="31">
        <v>70.622699999999995</v>
      </c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0"/>
      <c r="Z176" s="30"/>
      <c r="AA176" s="30"/>
      <c r="AB176" s="30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</row>
    <row r="177" spans="1:87" s="42" customFormat="1" ht="13.5" customHeight="1">
      <c r="A177" s="29" t="s">
        <v>30</v>
      </c>
      <c r="B177" s="29"/>
      <c r="C177" s="31" t="s">
        <v>38</v>
      </c>
      <c r="D177" s="31" t="s">
        <v>38</v>
      </c>
      <c r="E177" s="31" t="s">
        <v>38</v>
      </c>
      <c r="F177" s="31" t="s">
        <v>38</v>
      </c>
      <c r="G177" s="31" t="s">
        <v>38</v>
      </c>
      <c r="H177" s="31" t="s">
        <v>38</v>
      </c>
      <c r="I177" s="31">
        <v>1059.7929155520001</v>
      </c>
      <c r="J177" s="31">
        <v>234.34991568000004</v>
      </c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0"/>
      <c r="Z177" s="30"/>
      <c r="AA177" s="30"/>
      <c r="AB177" s="30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</row>
    <row r="178" spans="1:87" s="42" customFormat="1" ht="13.5" customHeight="1">
      <c r="A178" s="29" t="s">
        <v>31</v>
      </c>
      <c r="B178" s="29"/>
      <c r="C178" s="31" t="s">
        <v>38</v>
      </c>
      <c r="D178" s="31" t="s">
        <v>38</v>
      </c>
      <c r="E178" s="31" t="s">
        <v>38</v>
      </c>
      <c r="F178" s="31" t="s">
        <v>38</v>
      </c>
      <c r="G178" s="31" t="s">
        <v>38</v>
      </c>
      <c r="H178" s="31" t="s">
        <v>38</v>
      </c>
      <c r="I178" s="31">
        <v>860.60356584753697</v>
      </c>
      <c r="J178" s="31">
        <v>925.71593220684099</v>
      </c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0"/>
      <c r="Z178" s="30"/>
      <c r="AA178" s="30"/>
      <c r="AB178" s="30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</row>
    <row r="179" spans="1:87" s="42" customFormat="1" ht="13.5" customHeight="1">
      <c r="A179" s="29" t="s">
        <v>32</v>
      </c>
      <c r="B179" s="29"/>
      <c r="C179" s="31" t="s">
        <v>38</v>
      </c>
      <c r="D179" s="31" t="s">
        <v>38</v>
      </c>
      <c r="E179" s="31" t="s">
        <v>38</v>
      </c>
      <c r="F179" s="31" t="s">
        <v>38</v>
      </c>
      <c r="G179" s="31" t="s">
        <v>38</v>
      </c>
      <c r="H179" s="31" t="s">
        <v>38</v>
      </c>
      <c r="I179" s="31">
        <v>927.21975423816093</v>
      </c>
      <c r="J179" s="31">
        <v>929.17769842422513</v>
      </c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0"/>
      <c r="Z179" s="30"/>
      <c r="AA179" s="30"/>
      <c r="AB179" s="30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</row>
    <row r="180" spans="1:87" s="42" customFormat="1" ht="13.5" customHeight="1">
      <c r="A180" s="29" t="s">
        <v>33</v>
      </c>
      <c r="B180" s="29"/>
      <c r="C180" s="31" t="s">
        <v>38</v>
      </c>
      <c r="D180" s="31" t="s">
        <v>38</v>
      </c>
      <c r="E180" s="31" t="s">
        <v>38</v>
      </c>
      <c r="F180" s="31" t="s">
        <v>38</v>
      </c>
      <c r="G180" s="31" t="s">
        <v>38</v>
      </c>
      <c r="H180" s="31" t="s">
        <v>38</v>
      </c>
      <c r="I180" s="31">
        <v>547.45494057698988</v>
      </c>
      <c r="J180" s="31">
        <v>717.90354985249292</v>
      </c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0"/>
      <c r="Z180" s="30"/>
      <c r="AA180" s="30"/>
      <c r="AB180" s="30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</row>
    <row r="181" spans="1:87" s="42" customFormat="1" ht="13.5" customHeight="1">
      <c r="A181" s="29" t="s">
        <v>34</v>
      </c>
      <c r="B181" s="29"/>
      <c r="C181" s="31" t="s">
        <v>38</v>
      </c>
      <c r="D181" s="31" t="s">
        <v>38</v>
      </c>
      <c r="E181" s="31" t="s">
        <v>38</v>
      </c>
      <c r="F181" s="31" t="s">
        <v>38</v>
      </c>
      <c r="G181" s="31" t="s">
        <v>38</v>
      </c>
      <c r="H181" s="31" t="s">
        <v>38</v>
      </c>
      <c r="I181" s="31">
        <v>119.03470979284009</v>
      </c>
      <c r="J181" s="31">
        <v>768.83235609706969</v>
      </c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/>
      <c r="Z181" s="30"/>
      <c r="AA181" s="30"/>
      <c r="AB181" s="30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</row>
    <row r="182" spans="1:87" s="42" customFormat="1" ht="13.5" customHeight="1">
      <c r="A182" s="29" t="s">
        <v>35</v>
      </c>
      <c r="B182" s="29"/>
      <c r="C182" s="31" t="s">
        <v>38</v>
      </c>
      <c r="D182" s="31" t="s">
        <v>38</v>
      </c>
      <c r="E182" s="31" t="s">
        <v>38</v>
      </c>
      <c r="F182" s="31" t="s">
        <v>38</v>
      </c>
      <c r="G182" s="31" t="s">
        <v>38</v>
      </c>
      <c r="H182" s="31" t="s">
        <v>38</v>
      </c>
      <c r="I182" s="31">
        <v>95.561497852739848</v>
      </c>
      <c r="J182" s="31">
        <v>831.99709178809997</v>
      </c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0"/>
      <c r="Z182" s="30"/>
      <c r="AA182" s="30"/>
      <c r="AB182" s="30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</row>
    <row r="183" spans="1:87" s="42" customFormat="1" ht="13.5" customHeight="1">
      <c r="A183" s="29"/>
      <c r="B183" s="29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0"/>
      <c r="Z183" s="30"/>
      <c r="AA183" s="30"/>
      <c r="AB183" s="30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</row>
    <row r="184" spans="1:87" s="42" customFormat="1" ht="13.5" customHeight="1">
      <c r="A184" s="37">
        <v>2013</v>
      </c>
      <c r="B184" s="29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0"/>
      <c r="Z184" s="30"/>
      <c r="AA184" s="30"/>
      <c r="AB184" s="30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</row>
    <row r="185" spans="1:87" s="42" customFormat="1" ht="13.5" customHeight="1">
      <c r="A185" s="29" t="s">
        <v>24</v>
      </c>
      <c r="B185" s="29"/>
      <c r="C185" s="31" t="s">
        <v>38</v>
      </c>
      <c r="D185" s="31" t="s">
        <v>38</v>
      </c>
      <c r="E185" s="31" t="s">
        <v>38</v>
      </c>
      <c r="F185" s="31" t="s">
        <v>38</v>
      </c>
      <c r="G185" s="31" t="s">
        <v>38</v>
      </c>
      <c r="H185" s="31" t="s">
        <v>38</v>
      </c>
      <c r="I185" s="31">
        <v>529.87262364678543</v>
      </c>
      <c r="J185" s="31">
        <v>678.31913178556442</v>
      </c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0"/>
      <c r="Z185" s="30"/>
      <c r="AA185" s="30"/>
      <c r="AB185" s="30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</row>
    <row r="186" spans="1:87" s="42" customFormat="1" ht="13.5" customHeight="1">
      <c r="A186" s="29" t="s">
        <v>25</v>
      </c>
      <c r="B186" s="29"/>
      <c r="C186" s="31" t="s">
        <v>38</v>
      </c>
      <c r="D186" s="31" t="s">
        <v>38</v>
      </c>
      <c r="E186" s="31" t="s">
        <v>38</v>
      </c>
      <c r="F186" s="31" t="s">
        <v>38</v>
      </c>
      <c r="G186" s="31" t="s">
        <v>38</v>
      </c>
      <c r="H186" s="31" t="s">
        <v>38</v>
      </c>
      <c r="I186" s="31">
        <v>1495.7404991100002</v>
      </c>
      <c r="J186" s="31">
        <v>48.633000000000003</v>
      </c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0"/>
      <c r="Z186" s="30"/>
      <c r="AA186" s="30"/>
      <c r="AB186" s="30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</row>
    <row r="187" spans="1:87" s="42" customFormat="1" ht="13.5" customHeight="1">
      <c r="A187" s="29" t="s">
        <v>26</v>
      </c>
      <c r="B187" s="29"/>
      <c r="C187" s="31" t="s">
        <v>38</v>
      </c>
      <c r="D187" s="31" t="s">
        <v>38</v>
      </c>
      <c r="E187" s="31" t="s">
        <v>38</v>
      </c>
      <c r="F187" s="31" t="s">
        <v>38</v>
      </c>
      <c r="G187" s="31" t="s">
        <v>38</v>
      </c>
      <c r="H187" s="31" t="s">
        <v>38</v>
      </c>
      <c r="I187" s="31">
        <v>445.00832706249997</v>
      </c>
      <c r="J187" s="31">
        <v>244.17500000000001</v>
      </c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0"/>
      <c r="Z187" s="30"/>
      <c r="AA187" s="30"/>
      <c r="AB187" s="30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</row>
    <row r="188" spans="1:87" s="42" customFormat="1" ht="13.5" customHeight="1">
      <c r="A188" s="29" t="s">
        <v>27</v>
      </c>
      <c r="B188" s="29"/>
      <c r="C188" s="31" t="s">
        <v>38</v>
      </c>
      <c r="D188" s="31" t="s">
        <v>38</v>
      </c>
      <c r="E188" s="31" t="s">
        <v>38</v>
      </c>
      <c r="F188" s="31" t="s">
        <v>38</v>
      </c>
      <c r="G188" s="31" t="s">
        <v>38</v>
      </c>
      <c r="H188" s="31" t="s">
        <v>38</v>
      </c>
      <c r="I188" s="31">
        <v>244.82700064799999</v>
      </c>
      <c r="J188" s="31">
        <v>1103.202</v>
      </c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0"/>
      <c r="Z188" s="30"/>
      <c r="AA188" s="30"/>
      <c r="AB188" s="30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</row>
    <row r="189" spans="1:87" s="42" customFormat="1" ht="13.5" customHeight="1">
      <c r="A189" s="29" t="s">
        <v>28</v>
      </c>
      <c r="B189" s="29"/>
      <c r="C189" s="31" t="s">
        <v>38</v>
      </c>
      <c r="D189" s="31" t="s">
        <v>38</v>
      </c>
      <c r="E189" s="31" t="s">
        <v>38</v>
      </c>
      <c r="F189" s="31" t="s">
        <v>38</v>
      </c>
      <c r="G189" s="31" t="s">
        <v>38</v>
      </c>
      <c r="H189" s="31" t="s">
        <v>38</v>
      </c>
      <c r="I189" s="31">
        <v>314.82503572799999</v>
      </c>
      <c r="J189" s="31">
        <v>812.37419999999997</v>
      </c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0"/>
      <c r="Z189" s="30"/>
      <c r="AA189" s="30"/>
      <c r="AB189" s="30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</row>
    <row r="190" spans="1:87" s="42" customFormat="1" ht="13.5" customHeight="1">
      <c r="A190" s="29" t="s">
        <v>29</v>
      </c>
      <c r="B190" s="29"/>
      <c r="C190" s="31" t="s">
        <v>38</v>
      </c>
      <c r="D190" s="31" t="s">
        <v>38</v>
      </c>
      <c r="E190" s="31" t="s">
        <v>38</v>
      </c>
      <c r="F190" s="31" t="s">
        <v>38</v>
      </c>
      <c r="G190" s="31" t="s">
        <v>38</v>
      </c>
      <c r="H190" s="31" t="s">
        <v>38</v>
      </c>
      <c r="I190" s="31">
        <v>614.36221370103999</v>
      </c>
      <c r="J190" s="31">
        <v>49.432600000000001</v>
      </c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0"/>
      <c r="Z190" s="30"/>
      <c r="AA190" s="30"/>
      <c r="AB190" s="30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</row>
    <row r="191" spans="1:87" s="42" customFormat="1" ht="13.5" customHeight="1">
      <c r="A191" s="29" t="s">
        <v>30</v>
      </c>
      <c r="B191" s="29"/>
      <c r="C191" s="31" t="s">
        <v>38</v>
      </c>
      <c r="D191" s="31" t="s">
        <v>38</v>
      </c>
      <c r="E191" s="31" t="s">
        <v>38</v>
      </c>
      <c r="F191" s="31" t="s">
        <v>38</v>
      </c>
      <c r="G191" s="31" t="s">
        <v>38</v>
      </c>
      <c r="H191" s="31" t="s">
        <v>38</v>
      </c>
      <c r="I191" s="31">
        <v>1571.9744995722001</v>
      </c>
      <c r="J191" s="31">
        <v>893.48400000000004</v>
      </c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0"/>
      <c r="Z191" s="30"/>
      <c r="AA191" s="30"/>
      <c r="AB191" s="30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</row>
    <row r="192" spans="1:87" s="42" customFormat="1" ht="13.5" customHeight="1">
      <c r="A192" s="29" t="s">
        <v>31</v>
      </c>
      <c r="B192" s="29"/>
      <c r="C192" s="31" t="s">
        <v>38</v>
      </c>
      <c r="D192" s="31" t="s">
        <v>38</v>
      </c>
      <c r="E192" s="31" t="s">
        <v>38</v>
      </c>
      <c r="F192" s="31" t="s">
        <v>38</v>
      </c>
      <c r="G192" s="31" t="s">
        <v>38</v>
      </c>
      <c r="H192" s="31" t="s">
        <v>38</v>
      </c>
      <c r="I192" s="31">
        <v>1357.2061024436543</v>
      </c>
      <c r="J192" s="31">
        <v>623.05026928194843</v>
      </c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0"/>
      <c r="Z192" s="30"/>
      <c r="AA192" s="30"/>
      <c r="AB192" s="30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</row>
    <row r="193" spans="1:87" s="42" customFormat="1" ht="13.5" customHeight="1">
      <c r="A193" s="29" t="s">
        <v>32</v>
      </c>
      <c r="B193" s="29"/>
      <c r="C193" s="31" t="s">
        <v>38</v>
      </c>
      <c r="D193" s="31" t="s">
        <v>38</v>
      </c>
      <c r="E193" s="31" t="s">
        <v>38</v>
      </c>
      <c r="F193" s="31" t="s">
        <v>38</v>
      </c>
      <c r="G193" s="31" t="s">
        <v>38</v>
      </c>
      <c r="H193" s="31" t="s">
        <v>38</v>
      </c>
      <c r="I193" s="31">
        <v>128.85605546815273</v>
      </c>
      <c r="J193" s="31">
        <v>675.59811593699567</v>
      </c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0"/>
      <c r="Z193" s="30"/>
      <c r="AA193" s="30"/>
      <c r="AB193" s="30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</row>
    <row r="194" spans="1:87" s="42" customFormat="1" ht="13.5" customHeight="1">
      <c r="A194" s="29" t="s">
        <v>33</v>
      </c>
      <c r="B194" s="29"/>
      <c r="C194" s="31" t="s">
        <v>38</v>
      </c>
      <c r="D194" s="31" t="s">
        <v>38</v>
      </c>
      <c r="E194" s="31" t="s">
        <v>38</v>
      </c>
      <c r="F194" s="31" t="s">
        <v>38</v>
      </c>
      <c r="G194" s="31" t="s">
        <v>38</v>
      </c>
      <c r="H194" s="31" t="s">
        <v>38</v>
      </c>
      <c r="I194" s="31">
        <v>400.21298000689063</v>
      </c>
      <c r="J194" s="31">
        <v>0</v>
      </c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0"/>
      <c r="Z194" s="30"/>
      <c r="AA194" s="30"/>
      <c r="AB194" s="30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</row>
    <row r="195" spans="1:87" s="42" customFormat="1" ht="13.5" customHeight="1">
      <c r="A195" s="29" t="s">
        <v>34</v>
      </c>
      <c r="B195" s="29"/>
      <c r="C195" s="31" t="s">
        <v>38</v>
      </c>
      <c r="D195" s="31" t="s">
        <v>38</v>
      </c>
      <c r="E195" s="31" t="s">
        <v>38</v>
      </c>
      <c r="F195" s="31" t="s">
        <v>38</v>
      </c>
      <c r="G195" s="31" t="s">
        <v>38</v>
      </c>
      <c r="H195" s="31" t="s">
        <v>38</v>
      </c>
      <c r="I195" s="31">
        <v>648.16555483132095</v>
      </c>
      <c r="J195" s="31">
        <v>983.85364277399515</v>
      </c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/>
      <c r="Z195" s="30"/>
      <c r="AA195" s="30"/>
      <c r="AB195" s="30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</row>
    <row r="196" spans="1:87" s="42" customFormat="1" ht="13.5" customHeight="1">
      <c r="A196" s="29" t="s">
        <v>35</v>
      </c>
      <c r="B196" s="29"/>
      <c r="C196" s="31" t="s">
        <v>38</v>
      </c>
      <c r="D196" s="31" t="s">
        <v>38</v>
      </c>
      <c r="E196" s="31" t="s">
        <v>38</v>
      </c>
      <c r="F196" s="31" t="s">
        <v>38</v>
      </c>
      <c r="G196" s="31" t="s">
        <v>38</v>
      </c>
      <c r="H196" s="31" t="s">
        <v>38</v>
      </c>
      <c r="I196" s="31">
        <v>123.52611517647401</v>
      </c>
      <c r="J196" s="31">
        <v>227.98601337240632</v>
      </c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0"/>
      <c r="Z196" s="30"/>
      <c r="AA196" s="30"/>
      <c r="AB196" s="30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</row>
    <row r="197" spans="1:87" s="42" customFormat="1" ht="13.5" customHeight="1">
      <c r="A197" s="29"/>
      <c r="B197" s="29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0"/>
      <c r="Z197" s="30"/>
      <c r="AA197" s="30"/>
      <c r="AB197" s="30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</row>
    <row r="198" spans="1:87" s="42" customFormat="1" ht="13.5" customHeight="1">
      <c r="A198" s="37">
        <v>2014</v>
      </c>
      <c r="B198" s="29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0"/>
      <c r="Z198" s="30"/>
      <c r="AA198" s="30"/>
      <c r="AB198" s="30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</row>
    <row r="199" spans="1:87" s="42" customFormat="1" ht="13.5" customHeight="1">
      <c r="A199" s="29" t="s">
        <v>24</v>
      </c>
      <c r="B199" s="29"/>
      <c r="C199" s="31" t="s">
        <v>38</v>
      </c>
      <c r="D199" s="31" t="s">
        <v>38</v>
      </c>
      <c r="E199" s="31" t="s">
        <v>38</v>
      </c>
      <c r="F199" s="31" t="s">
        <v>38</v>
      </c>
      <c r="G199" s="31" t="s">
        <v>38</v>
      </c>
      <c r="H199" s="31" t="s">
        <v>38</v>
      </c>
      <c r="I199" s="31">
        <v>1504.6812664426936</v>
      </c>
      <c r="J199" s="31">
        <v>1112.1044300264687</v>
      </c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0"/>
      <c r="Z199" s="30"/>
      <c r="AA199" s="30"/>
      <c r="AB199" s="30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</row>
    <row r="200" spans="1:87" s="42" customFormat="1" ht="13.5" customHeight="1">
      <c r="A200" s="29" t="s">
        <v>25</v>
      </c>
      <c r="B200" s="29"/>
      <c r="C200" s="31" t="s">
        <v>38</v>
      </c>
      <c r="D200" s="31" t="s">
        <v>38</v>
      </c>
      <c r="E200" s="31" t="s">
        <v>38</v>
      </c>
      <c r="F200" s="31" t="s">
        <v>38</v>
      </c>
      <c r="G200" s="31" t="s">
        <v>38</v>
      </c>
      <c r="H200" s="31" t="s">
        <v>38</v>
      </c>
      <c r="I200" s="31">
        <v>1831.4496858060586</v>
      </c>
      <c r="J200" s="31">
        <v>280.85575975917999</v>
      </c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0"/>
      <c r="Z200" s="30"/>
      <c r="AA200" s="30"/>
      <c r="AB200" s="30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</row>
    <row r="201" spans="1:87" s="42" customFormat="1" ht="13.5" customHeight="1">
      <c r="A201" s="29" t="s">
        <v>26</v>
      </c>
      <c r="B201" s="29"/>
      <c r="C201" s="31" t="s">
        <v>38</v>
      </c>
      <c r="D201" s="31" t="s">
        <v>38</v>
      </c>
      <c r="E201" s="31" t="s">
        <v>38</v>
      </c>
      <c r="F201" s="31" t="s">
        <v>38</v>
      </c>
      <c r="G201" s="31" t="s">
        <v>38</v>
      </c>
      <c r="H201" s="31" t="s">
        <v>38</v>
      </c>
      <c r="I201" s="31">
        <v>517.6245385823986</v>
      </c>
      <c r="J201" s="31">
        <v>1031.4313352208185</v>
      </c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0"/>
      <c r="Z201" s="30"/>
      <c r="AA201" s="30"/>
      <c r="AB201" s="30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</row>
    <row r="202" spans="1:87" s="42" customFormat="1" ht="13.5" customHeight="1">
      <c r="A202" s="29" t="s">
        <v>27</v>
      </c>
      <c r="B202" s="29"/>
      <c r="C202" s="31" t="s">
        <v>38</v>
      </c>
      <c r="D202" s="31" t="s">
        <v>38</v>
      </c>
      <c r="E202" s="31" t="s">
        <v>38</v>
      </c>
      <c r="F202" s="31" t="s">
        <v>38</v>
      </c>
      <c r="G202" s="31" t="s">
        <v>38</v>
      </c>
      <c r="H202" s="31" t="s">
        <v>38</v>
      </c>
      <c r="I202" s="31">
        <v>426.50331037032436</v>
      </c>
      <c r="J202" s="31">
        <v>1171.23292251148</v>
      </c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0"/>
      <c r="Z202" s="30"/>
      <c r="AA202" s="30"/>
      <c r="AB202" s="30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</row>
    <row r="203" spans="1:87" s="42" customFormat="1" ht="13.5" customHeight="1">
      <c r="A203" s="29" t="s">
        <v>28</v>
      </c>
      <c r="B203" s="29"/>
      <c r="C203" s="31" t="s">
        <v>38</v>
      </c>
      <c r="D203" s="31" t="s">
        <v>38</v>
      </c>
      <c r="E203" s="31" t="s">
        <v>38</v>
      </c>
      <c r="F203" s="31" t="s">
        <v>38</v>
      </c>
      <c r="G203" s="31" t="s">
        <v>38</v>
      </c>
      <c r="H203" s="31" t="s">
        <v>38</v>
      </c>
      <c r="I203" s="31">
        <v>1229.330672952</v>
      </c>
      <c r="J203" s="31">
        <v>672.05579999999998</v>
      </c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0"/>
      <c r="Z203" s="30"/>
      <c r="AA203" s="30"/>
      <c r="AB203" s="30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</row>
    <row r="204" spans="1:87" s="42" customFormat="1" ht="13.5" customHeight="1">
      <c r="A204" s="29" t="s">
        <v>29</v>
      </c>
      <c r="B204" s="29"/>
      <c r="C204" s="31" t="s">
        <v>38</v>
      </c>
      <c r="D204" s="31" t="s">
        <v>38</v>
      </c>
      <c r="E204" s="31" t="s">
        <v>38</v>
      </c>
      <c r="F204" s="31" t="s">
        <v>38</v>
      </c>
      <c r="G204" s="31" t="s">
        <v>38</v>
      </c>
      <c r="H204" s="31" t="s">
        <v>38</v>
      </c>
      <c r="I204" s="31">
        <v>727.52348140992945</v>
      </c>
      <c r="J204" s="31">
        <v>1145.0082187958772</v>
      </c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0"/>
      <c r="Z204" s="30"/>
      <c r="AA204" s="30"/>
      <c r="AB204" s="30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</row>
    <row r="205" spans="1:87" s="42" customFormat="1" ht="13.5" customHeight="1">
      <c r="A205" s="29" t="s">
        <v>30</v>
      </c>
      <c r="B205" s="29"/>
      <c r="C205" s="31" t="s">
        <v>38</v>
      </c>
      <c r="D205" s="31" t="s">
        <v>38</v>
      </c>
      <c r="E205" s="31" t="s">
        <v>38</v>
      </c>
      <c r="F205" s="31" t="s">
        <v>38</v>
      </c>
      <c r="G205" s="31" t="s">
        <v>38</v>
      </c>
      <c r="H205" s="31" t="s">
        <v>38</v>
      </c>
      <c r="I205" s="31">
        <v>897.53942849399562</v>
      </c>
      <c r="J205" s="31">
        <v>1224.8152844895326</v>
      </c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0"/>
      <c r="Z205" s="30"/>
      <c r="AA205" s="30"/>
      <c r="AB205" s="30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</row>
    <row r="206" spans="1:87" s="42" customFormat="1" ht="13.5" customHeight="1">
      <c r="A206" s="29" t="s">
        <v>31</v>
      </c>
      <c r="B206" s="29"/>
      <c r="C206" s="31" t="s">
        <v>38</v>
      </c>
      <c r="D206" s="31" t="s">
        <v>38</v>
      </c>
      <c r="E206" s="31" t="s">
        <v>38</v>
      </c>
      <c r="F206" s="31" t="s">
        <v>38</v>
      </c>
      <c r="G206" s="31" t="s">
        <v>38</v>
      </c>
      <c r="H206" s="31" t="s">
        <v>38</v>
      </c>
      <c r="I206" s="31">
        <v>811.26823802346826</v>
      </c>
      <c r="J206" s="31">
        <v>946.50058607699987</v>
      </c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0"/>
      <c r="Z206" s="30"/>
      <c r="AA206" s="30"/>
      <c r="AB206" s="30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</row>
    <row r="207" spans="1:87" s="42" customFormat="1" ht="13.5" customHeight="1">
      <c r="A207" s="29" t="s">
        <v>32</v>
      </c>
      <c r="B207" s="29"/>
      <c r="C207" s="31" t="s">
        <v>38</v>
      </c>
      <c r="D207" s="31" t="s">
        <v>38</v>
      </c>
      <c r="E207" s="31" t="s">
        <v>38</v>
      </c>
      <c r="F207" s="31" t="s">
        <v>38</v>
      </c>
      <c r="G207" s="31" t="s">
        <v>38</v>
      </c>
      <c r="H207" s="31" t="s">
        <v>38</v>
      </c>
      <c r="I207" s="31">
        <v>465.81885808875398</v>
      </c>
      <c r="J207" s="31">
        <v>420.37216102747323</v>
      </c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0"/>
      <c r="Z207" s="30"/>
      <c r="AA207" s="30"/>
      <c r="AB207" s="30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</row>
    <row r="208" spans="1:87" s="42" customFormat="1" ht="13.5" customHeight="1">
      <c r="A208" s="29" t="s">
        <v>33</v>
      </c>
      <c r="B208" s="29"/>
      <c r="C208" s="31" t="s">
        <v>38</v>
      </c>
      <c r="D208" s="31" t="s">
        <v>38</v>
      </c>
      <c r="E208" s="31" t="s">
        <v>38</v>
      </c>
      <c r="F208" s="31" t="s">
        <v>38</v>
      </c>
      <c r="G208" s="31" t="s">
        <v>38</v>
      </c>
      <c r="H208" s="31" t="s">
        <v>38</v>
      </c>
      <c r="I208" s="31">
        <v>1002.3623271591094</v>
      </c>
      <c r="J208" s="31">
        <v>1424.6473139621692</v>
      </c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0"/>
      <c r="Z208" s="30"/>
      <c r="AA208" s="30"/>
      <c r="AB208" s="30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</row>
    <row r="209" spans="1:87" s="42" customFormat="1" ht="13.5" customHeight="1">
      <c r="A209" s="29" t="s">
        <v>34</v>
      </c>
      <c r="B209" s="29"/>
      <c r="C209" s="31" t="s">
        <v>38</v>
      </c>
      <c r="D209" s="31" t="s">
        <v>38</v>
      </c>
      <c r="E209" s="31" t="s">
        <v>38</v>
      </c>
      <c r="F209" s="31" t="s">
        <v>38</v>
      </c>
      <c r="G209" s="31" t="s">
        <v>38</v>
      </c>
      <c r="H209" s="31" t="s">
        <v>38</v>
      </c>
      <c r="I209" s="31">
        <v>52.955079511999998</v>
      </c>
      <c r="J209" s="31">
        <v>397.32600000000002</v>
      </c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0"/>
      <c r="Z209" s="30"/>
      <c r="AA209" s="30"/>
      <c r="AB209" s="30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</row>
    <row r="210" spans="1:87" s="42" customFormat="1" ht="13.5" customHeight="1">
      <c r="A210" s="29" t="s">
        <v>35</v>
      </c>
      <c r="B210" s="29"/>
      <c r="C210" s="31" t="s">
        <v>38</v>
      </c>
      <c r="D210" s="31" t="s">
        <v>38</v>
      </c>
      <c r="E210" s="31" t="s">
        <v>38</v>
      </c>
      <c r="F210" s="31" t="s">
        <v>38</v>
      </c>
      <c r="G210" s="31" t="s">
        <v>38</v>
      </c>
      <c r="H210" s="31" t="s">
        <v>38</v>
      </c>
      <c r="I210" s="31">
        <v>0</v>
      </c>
      <c r="J210" s="31">
        <v>638.36160000000007</v>
      </c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0"/>
      <c r="Z210" s="30"/>
      <c r="AA210" s="30"/>
      <c r="AB210" s="30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</row>
    <row r="211" spans="1:87" s="42" customFormat="1" ht="13.5" customHeight="1">
      <c r="A211" s="29"/>
      <c r="B211" s="2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0"/>
      <c r="Z211" s="30"/>
      <c r="AA211" s="30"/>
      <c r="AB211" s="30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</row>
    <row r="212" spans="1:87" s="42" customFormat="1" ht="13.5" customHeight="1">
      <c r="A212" s="37">
        <v>2015</v>
      </c>
      <c r="B212" s="29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0"/>
      <c r="Z212" s="30"/>
      <c r="AA212" s="30"/>
      <c r="AB212" s="30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</row>
    <row r="213" spans="1:87" s="42" customFormat="1" ht="13.5" customHeight="1">
      <c r="A213" s="29" t="s">
        <v>24</v>
      </c>
      <c r="B213" s="29"/>
      <c r="C213" s="31" t="s">
        <v>38</v>
      </c>
      <c r="D213" s="31" t="s">
        <v>38</v>
      </c>
      <c r="E213" s="31" t="s">
        <v>38</v>
      </c>
      <c r="F213" s="31" t="s">
        <v>38</v>
      </c>
      <c r="G213" s="31" t="s">
        <v>38</v>
      </c>
      <c r="H213" s="31" t="s">
        <v>38</v>
      </c>
      <c r="I213" s="31">
        <v>1558.9696864320001</v>
      </c>
      <c r="J213" s="31">
        <v>801.26400000000001</v>
      </c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0"/>
      <c r="Z213" s="30"/>
      <c r="AA213" s="30"/>
      <c r="AB213" s="30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</row>
    <row r="214" spans="1:87" s="42" customFormat="1" ht="13.5" customHeight="1">
      <c r="A214" s="29" t="s">
        <v>25</v>
      </c>
      <c r="B214" s="29"/>
      <c r="C214" s="31" t="s">
        <v>38</v>
      </c>
      <c r="D214" s="31" t="s">
        <v>38</v>
      </c>
      <c r="E214" s="31" t="s">
        <v>38</v>
      </c>
      <c r="F214" s="31" t="s">
        <v>38</v>
      </c>
      <c r="G214" s="31" t="s">
        <v>38</v>
      </c>
      <c r="H214" s="31" t="s">
        <v>38</v>
      </c>
      <c r="I214" s="31">
        <v>1636.7180015850001</v>
      </c>
      <c r="J214" s="31">
        <v>827.05764999999997</v>
      </c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/>
      <c r="Z214" s="30"/>
      <c r="AA214" s="30"/>
      <c r="AB214" s="30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</row>
    <row r="215" spans="1:87" s="42" customFormat="1" ht="13.5" customHeight="1">
      <c r="A215" s="29" t="s">
        <v>26</v>
      </c>
      <c r="B215" s="29"/>
      <c r="C215" s="31" t="s">
        <v>38</v>
      </c>
      <c r="D215" s="31" t="s">
        <v>38</v>
      </c>
      <c r="E215" s="31" t="s">
        <v>38</v>
      </c>
      <c r="F215" s="31" t="s">
        <v>38</v>
      </c>
      <c r="G215" s="31" t="s">
        <v>38</v>
      </c>
      <c r="H215" s="31" t="s">
        <v>38</v>
      </c>
      <c r="I215" s="31">
        <v>350.81270513509003</v>
      </c>
      <c r="J215" s="31">
        <v>572.59478100000013</v>
      </c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0"/>
      <c r="Z215" s="30"/>
      <c r="AA215" s="30"/>
      <c r="AB215" s="30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</row>
    <row r="216" spans="1:87" s="42" customFormat="1" ht="13.5" customHeight="1">
      <c r="A216" s="29" t="s">
        <v>27</v>
      </c>
      <c r="B216" s="29"/>
      <c r="C216" s="31" t="s">
        <v>38</v>
      </c>
      <c r="D216" s="31" t="s">
        <v>38</v>
      </c>
      <c r="E216" s="31" t="s">
        <v>38</v>
      </c>
      <c r="F216" s="31" t="s">
        <v>38</v>
      </c>
      <c r="G216" s="31" t="s">
        <v>38</v>
      </c>
      <c r="H216" s="31" t="s">
        <v>38</v>
      </c>
      <c r="I216" s="31">
        <v>316.162365045</v>
      </c>
      <c r="J216" s="31">
        <v>891.94050000000004</v>
      </c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0"/>
      <c r="Z216" s="30"/>
      <c r="AA216" s="30"/>
      <c r="AB216" s="30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</row>
    <row r="217" spans="1:87" s="42" customFormat="1" ht="13.5" customHeight="1">
      <c r="A217" s="29" t="s">
        <v>36</v>
      </c>
      <c r="B217" s="29"/>
      <c r="C217" s="31" t="s">
        <v>38</v>
      </c>
      <c r="D217" s="31" t="s">
        <v>38</v>
      </c>
      <c r="E217" s="31" t="s">
        <v>38</v>
      </c>
      <c r="F217" s="31" t="s">
        <v>38</v>
      </c>
      <c r="G217" s="31" t="s">
        <v>38</v>
      </c>
      <c r="H217" s="31" t="s">
        <v>38</v>
      </c>
      <c r="I217" s="31">
        <v>1127.5427400449998</v>
      </c>
      <c r="J217" s="31">
        <v>637.80644999999993</v>
      </c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0"/>
      <c r="Z217" s="30"/>
      <c r="AA217" s="30"/>
      <c r="AB217" s="30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</row>
    <row r="218" spans="1:87" s="42" customFormat="1" ht="13.5" customHeight="1">
      <c r="A218" s="29" t="s">
        <v>29</v>
      </c>
      <c r="B218" s="29"/>
      <c r="C218" s="31" t="s">
        <v>38</v>
      </c>
      <c r="D218" s="31" t="s">
        <v>38</v>
      </c>
      <c r="E218" s="31" t="s">
        <v>38</v>
      </c>
      <c r="F218" s="31" t="s">
        <v>38</v>
      </c>
      <c r="G218" s="31" t="s">
        <v>38</v>
      </c>
      <c r="H218" s="31" t="s">
        <v>38</v>
      </c>
      <c r="I218" s="31">
        <v>1017.740325396</v>
      </c>
      <c r="J218" s="31">
        <v>435.99520000000001</v>
      </c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0"/>
      <c r="Z218" s="30"/>
      <c r="AA218" s="30"/>
      <c r="AB218" s="30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</row>
    <row r="219" spans="1:87" s="42" customFormat="1" ht="13.5" customHeight="1">
      <c r="A219" s="29" t="s">
        <v>30</v>
      </c>
      <c r="B219" s="29"/>
      <c r="C219" s="31" t="s">
        <v>38</v>
      </c>
      <c r="D219" s="31" t="s">
        <v>38</v>
      </c>
      <c r="E219" s="31" t="s">
        <v>38</v>
      </c>
      <c r="F219" s="31" t="s">
        <v>38</v>
      </c>
      <c r="G219" s="31" t="s">
        <v>38</v>
      </c>
      <c r="H219" s="31" t="s">
        <v>38</v>
      </c>
      <c r="I219" s="31">
        <v>2104.2994966020001</v>
      </c>
      <c r="J219" s="31">
        <v>971.38294999999994</v>
      </c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0"/>
      <c r="Z219" s="30"/>
      <c r="AA219" s="30"/>
      <c r="AB219" s="30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</row>
    <row r="220" spans="1:87" s="42" customFormat="1" ht="13.5" customHeight="1">
      <c r="A220" s="29" t="s">
        <v>31</v>
      </c>
      <c r="B220" s="29"/>
      <c r="C220" s="31" t="s">
        <v>38</v>
      </c>
      <c r="D220" s="31" t="s">
        <v>38</v>
      </c>
      <c r="E220" s="31" t="s">
        <v>38</v>
      </c>
      <c r="F220" s="31" t="s">
        <v>38</v>
      </c>
      <c r="G220" s="31" t="s">
        <v>38</v>
      </c>
      <c r="H220" s="31" t="s">
        <v>38</v>
      </c>
      <c r="I220" s="31">
        <v>970.81219156455018</v>
      </c>
      <c r="J220" s="31">
        <v>989.428765</v>
      </c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0"/>
      <c r="Z220" s="30"/>
      <c r="AA220" s="30"/>
      <c r="AB220" s="30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</row>
    <row r="221" spans="1:87" s="42" customFormat="1" ht="13.5" customHeight="1">
      <c r="A221" s="29" t="s">
        <v>32</v>
      </c>
      <c r="B221" s="29"/>
      <c r="C221" s="31" t="s">
        <v>38</v>
      </c>
      <c r="D221" s="31" t="s">
        <v>38</v>
      </c>
      <c r="E221" s="31" t="s">
        <v>38</v>
      </c>
      <c r="F221" s="31" t="s">
        <v>38</v>
      </c>
      <c r="G221" s="31" t="s">
        <v>38</v>
      </c>
      <c r="H221" s="31" t="s">
        <v>38</v>
      </c>
      <c r="I221" s="31">
        <v>606.78627960499989</v>
      </c>
      <c r="J221" s="31">
        <v>524.15109999999993</v>
      </c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0"/>
      <c r="Z221" s="30"/>
      <c r="AA221" s="30"/>
      <c r="AB221" s="30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</row>
    <row r="222" spans="1:87" s="42" customFormat="1" ht="13.5" customHeight="1">
      <c r="A222" s="29" t="s">
        <v>33</v>
      </c>
      <c r="B222" s="29"/>
      <c r="C222" s="31" t="s">
        <v>38</v>
      </c>
      <c r="D222" s="31" t="s">
        <v>38</v>
      </c>
      <c r="E222" s="31" t="s">
        <v>38</v>
      </c>
      <c r="F222" s="31" t="s">
        <v>38</v>
      </c>
      <c r="G222" s="31" t="s">
        <v>38</v>
      </c>
      <c r="H222" s="31" t="s">
        <v>38</v>
      </c>
      <c r="I222" s="31">
        <v>1739.6391026824999</v>
      </c>
      <c r="J222" s="31">
        <v>3144.1202499999999</v>
      </c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0"/>
      <c r="Z222" s="30"/>
      <c r="AA222" s="30"/>
      <c r="AB222" s="30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</row>
    <row r="223" spans="1:87" s="42" customFormat="1" ht="13.5" customHeight="1">
      <c r="A223" s="29" t="s">
        <v>34</v>
      </c>
      <c r="B223" s="29"/>
      <c r="C223" s="31" t="s">
        <v>38</v>
      </c>
      <c r="D223" s="31" t="s">
        <v>38</v>
      </c>
      <c r="E223" s="31" t="s">
        <v>38</v>
      </c>
      <c r="F223" s="31" t="s">
        <v>38</v>
      </c>
      <c r="G223" s="31" t="s">
        <v>38</v>
      </c>
      <c r="H223" s="31" t="s">
        <v>38</v>
      </c>
      <c r="I223" s="31">
        <v>2402.7365250347198</v>
      </c>
      <c r="J223" s="31">
        <v>3722.7432799999997</v>
      </c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0"/>
      <c r="Z223" s="30"/>
      <c r="AA223" s="30"/>
      <c r="AB223" s="30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</row>
    <row r="224" spans="1:87" s="42" customFormat="1" ht="13.5" customHeight="1">
      <c r="A224" s="29" t="s">
        <v>37</v>
      </c>
      <c r="B224" s="29"/>
      <c r="C224" s="31" t="s">
        <v>38</v>
      </c>
      <c r="D224" s="31" t="s">
        <v>38</v>
      </c>
      <c r="E224" s="31" t="s">
        <v>38</v>
      </c>
      <c r="F224" s="31" t="s">
        <v>38</v>
      </c>
      <c r="G224" s="31" t="s">
        <v>38</v>
      </c>
      <c r="H224" s="31" t="s">
        <v>38</v>
      </c>
      <c r="I224" s="31">
        <v>762.55095180400008</v>
      </c>
      <c r="J224" s="31">
        <v>1284.7018</v>
      </c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0"/>
      <c r="Z224" s="30"/>
      <c r="AA224" s="30"/>
      <c r="AB224" s="30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</row>
    <row r="225" spans="1:87" s="42" customFormat="1" ht="13.5" customHeight="1">
      <c r="A225" s="29"/>
      <c r="B225" s="29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0"/>
      <c r="Z225" s="30"/>
      <c r="AA225" s="30"/>
      <c r="AB225" s="30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</row>
    <row r="226" spans="1:87" s="42" customFormat="1" ht="13.5" customHeight="1">
      <c r="A226" s="37">
        <v>2016</v>
      </c>
      <c r="B226" s="2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0"/>
      <c r="Z226" s="30"/>
      <c r="AA226" s="30"/>
      <c r="AB226" s="30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</row>
    <row r="227" spans="1:87" s="42" customFormat="1" ht="13.5" customHeight="1">
      <c r="A227" s="29" t="s">
        <v>24</v>
      </c>
      <c r="B227" s="29"/>
      <c r="C227" s="31" t="s">
        <v>38</v>
      </c>
      <c r="D227" s="31" t="s">
        <v>38</v>
      </c>
      <c r="E227" s="31" t="s">
        <v>38</v>
      </c>
      <c r="F227" s="31" t="s">
        <v>38</v>
      </c>
      <c r="G227" s="31" t="s">
        <v>38</v>
      </c>
      <c r="H227" s="31" t="s">
        <v>38</v>
      </c>
      <c r="I227" s="31">
        <v>2173.7580200794</v>
      </c>
      <c r="J227" s="31">
        <v>1430.5346420000001</v>
      </c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0"/>
      <c r="Z227" s="30"/>
      <c r="AA227" s="30"/>
      <c r="AB227" s="30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</row>
    <row r="228" spans="1:87" s="42" customFormat="1" ht="13.5" customHeight="1">
      <c r="A228" s="29" t="s">
        <v>25</v>
      </c>
      <c r="B228" s="29"/>
      <c r="C228" s="31" t="s">
        <v>38</v>
      </c>
      <c r="D228" s="31" t="s">
        <v>38</v>
      </c>
      <c r="E228" s="31" t="s">
        <v>38</v>
      </c>
      <c r="F228" s="31" t="s">
        <v>38</v>
      </c>
      <c r="G228" s="31" t="s">
        <v>38</v>
      </c>
      <c r="H228" s="31" t="s">
        <v>38</v>
      </c>
      <c r="I228" s="31">
        <v>3160.7898503584001</v>
      </c>
      <c r="J228" s="31">
        <v>1829.672</v>
      </c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0"/>
      <c r="Z228" s="30"/>
      <c r="AA228" s="30"/>
      <c r="AB228" s="30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</row>
    <row r="229" spans="1:87" s="42" customFormat="1" ht="13.5" customHeight="1">
      <c r="A229" s="29" t="s">
        <v>26</v>
      </c>
      <c r="B229" s="29"/>
      <c r="C229" s="31" t="s">
        <v>38</v>
      </c>
      <c r="D229" s="31" t="s">
        <v>38</v>
      </c>
      <c r="E229" s="31" t="s">
        <v>38</v>
      </c>
      <c r="F229" s="31" t="s">
        <v>38</v>
      </c>
      <c r="G229" s="31" t="s">
        <v>38</v>
      </c>
      <c r="H229" s="31" t="s">
        <v>38</v>
      </c>
      <c r="I229" s="31">
        <v>1730.642217348</v>
      </c>
      <c r="J229" s="31">
        <v>2270.00873</v>
      </c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0"/>
      <c r="Z229" s="30"/>
      <c r="AA229" s="30"/>
      <c r="AB229" s="30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</row>
    <row r="230" spans="1:87" s="42" customFormat="1" ht="13.5" customHeight="1">
      <c r="A230" s="29" t="s">
        <v>27</v>
      </c>
      <c r="B230" s="29"/>
      <c r="C230" s="31" t="s">
        <v>38</v>
      </c>
      <c r="D230" s="31" t="s">
        <v>38</v>
      </c>
      <c r="E230" s="31" t="s">
        <v>38</v>
      </c>
      <c r="F230" s="31" t="s">
        <v>38</v>
      </c>
      <c r="G230" s="31" t="s">
        <v>38</v>
      </c>
      <c r="H230" s="31" t="s">
        <v>38</v>
      </c>
      <c r="I230" s="31">
        <v>1307.4218027424001</v>
      </c>
      <c r="J230" s="31">
        <v>1447.5024000000001</v>
      </c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0"/>
      <c r="Z230" s="30"/>
      <c r="AA230" s="30"/>
      <c r="AB230" s="30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</row>
    <row r="231" spans="1:87" s="42" customFormat="1" ht="13.5" customHeight="1">
      <c r="A231" s="29" t="s">
        <v>28</v>
      </c>
      <c r="B231" s="29"/>
      <c r="C231" s="31" t="s">
        <v>38</v>
      </c>
      <c r="D231" s="31" t="s">
        <v>38</v>
      </c>
      <c r="E231" s="31" t="s">
        <v>38</v>
      </c>
      <c r="F231" s="31" t="s">
        <v>38</v>
      </c>
      <c r="G231" s="31" t="s">
        <v>38</v>
      </c>
      <c r="H231" s="31" t="s">
        <v>38</v>
      </c>
      <c r="I231" s="31">
        <v>1294.7705494295001</v>
      </c>
      <c r="J231" s="31">
        <v>644.09774000000004</v>
      </c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/>
      <c r="Z231" s="30"/>
      <c r="AA231" s="30"/>
      <c r="AB231" s="30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</row>
    <row r="232" spans="1:87" s="42" customFormat="1" ht="13.5" customHeight="1">
      <c r="A232" s="29" t="s">
        <v>29</v>
      </c>
      <c r="B232" s="29"/>
      <c r="C232" s="31" t="s">
        <v>38</v>
      </c>
      <c r="D232" s="31" t="s">
        <v>38</v>
      </c>
      <c r="E232" s="31" t="s">
        <v>38</v>
      </c>
      <c r="F232" s="31" t="s">
        <v>38</v>
      </c>
      <c r="G232" s="31" t="s">
        <v>38</v>
      </c>
      <c r="H232" s="31" t="s">
        <v>38</v>
      </c>
      <c r="I232" s="31">
        <v>1191.746520676</v>
      </c>
      <c r="J232" s="31">
        <v>1716.8520000000001</v>
      </c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0"/>
      <c r="Z232" s="30"/>
      <c r="AA232" s="30"/>
      <c r="AB232" s="30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</row>
    <row r="233" spans="1:87" s="42" customFormat="1" ht="13.5" customHeight="1">
      <c r="A233" s="29" t="s">
        <v>30</v>
      </c>
      <c r="B233" s="29"/>
      <c r="C233" s="31" t="s">
        <v>38</v>
      </c>
      <c r="D233" s="31" t="s">
        <v>38</v>
      </c>
      <c r="E233" s="31" t="s">
        <v>38</v>
      </c>
      <c r="F233" s="31" t="s">
        <v>38</v>
      </c>
      <c r="G233" s="31" t="s">
        <v>38</v>
      </c>
      <c r="H233" s="31" t="s">
        <v>38</v>
      </c>
      <c r="I233" s="31">
        <v>2829.326992622</v>
      </c>
      <c r="J233" s="31">
        <v>2959.4578000000001</v>
      </c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/>
      <c r="Z233" s="30"/>
      <c r="AA233" s="30"/>
      <c r="AB233" s="30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</row>
    <row r="234" spans="1:87" s="42" customFormat="1" ht="13.5" customHeight="1">
      <c r="A234" s="29" t="s">
        <v>31</v>
      </c>
      <c r="B234" s="29"/>
      <c r="C234" s="31" t="s">
        <v>38</v>
      </c>
      <c r="D234" s="31" t="s">
        <v>38</v>
      </c>
      <c r="E234" s="31" t="s">
        <v>38</v>
      </c>
      <c r="F234" s="31" t="s">
        <v>38</v>
      </c>
      <c r="G234" s="31" t="s">
        <v>38</v>
      </c>
      <c r="H234" s="31" t="s">
        <v>38</v>
      </c>
      <c r="I234" s="31">
        <v>1846.2482174040001</v>
      </c>
      <c r="J234" s="31">
        <v>1702.5329159999999</v>
      </c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0"/>
      <c r="Z234" s="30"/>
      <c r="AA234" s="30"/>
      <c r="AB234" s="30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</row>
    <row r="235" spans="1:87" s="42" customFormat="1" ht="13.5" customHeight="1">
      <c r="A235" s="29" t="s">
        <v>32</v>
      </c>
      <c r="B235" s="29"/>
      <c r="C235" s="31" t="s">
        <v>38</v>
      </c>
      <c r="D235" s="31" t="s">
        <v>38</v>
      </c>
      <c r="E235" s="31" t="s">
        <v>38</v>
      </c>
      <c r="F235" s="31" t="s">
        <v>38</v>
      </c>
      <c r="G235" s="31" t="s">
        <v>38</v>
      </c>
      <c r="H235" s="31" t="s">
        <v>38</v>
      </c>
      <c r="I235" s="31">
        <v>1648.1169421839998</v>
      </c>
      <c r="J235" s="31">
        <v>2201.5072</v>
      </c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0"/>
      <c r="Z235" s="30"/>
      <c r="AA235" s="30"/>
      <c r="AB235" s="30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</row>
    <row r="236" spans="1:87" s="42" customFormat="1" ht="13.5" customHeight="1">
      <c r="A236" s="29" t="s">
        <v>33</v>
      </c>
      <c r="B236" s="29"/>
      <c r="C236" s="31" t="s">
        <v>38</v>
      </c>
      <c r="D236" s="31" t="s">
        <v>38</v>
      </c>
      <c r="E236" s="31" t="s">
        <v>38</v>
      </c>
      <c r="F236" s="31" t="s">
        <v>38</v>
      </c>
      <c r="G236" s="31" t="s">
        <v>38</v>
      </c>
      <c r="H236" s="31" t="s">
        <v>38</v>
      </c>
      <c r="I236" s="31">
        <v>1919.3520514080001</v>
      </c>
      <c r="J236" s="31">
        <v>2382.5325519999997</v>
      </c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0"/>
      <c r="Z236" s="30"/>
      <c r="AA236" s="30"/>
      <c r="AB236" s="30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</row>
    <row r="237" spans="1:87" s="42" customFormat="1" ht="13.5" customHeight="1">
      <c r="A237" s="29" t="s">
        <v>34</v>
      </c>
      <c r="B237" s="29"/>
      <c r="C237" s="31" t="s">
        <v>38</v>
      </c>
      <c r="D237" s="31" t="s">
        <v>38</v>
      </c>
      <c r="E237" s="31" t="s">
        <v>38</v>
      </c>
      <c r="F237" s="31" t="s">
        <v>38</v>
      </c>
      <c r="G237" s="31" t="s">
        <v>38</v>
      </c>
      <c r="H237" s="31" t="s">
        <v>38</v>
      </c>
      <c r="I237" s="31">
        <v>3650.1084923100002</v>
      </c>
      <c r="J237" s="31">
        <v>4716.4137000000001</v>
      </c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0"/>
      <c r="Z237" s="30"/>
      <c r="AA237" s="30"/>
      <c r="AB237" s="30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</row>
    <row r="238" spans="1:87" s="42" customFormat="1" ht="13.5" customHeight="1">
      <c r="A238" s="29" t="s">
        <v>35</v>
      </c>
      <c r="B238" s="29"/>
      <c r="C238" s="31" t="s">
        <v>38</v>
      </c>
      <c r="D238" s="31" t="s">
        <v>38</v>
      </c>
      <c r="E238" s="31" t="s">
        <v>38</v>
      </c>
      <c r="F238" s="31" t="s">
        <v>38</v>
      </c>
      <c r="G238" s="31" t="s">
        <v>38</v>
      </c>
      <c r="H238" s="31" t="s">
        <v>38</v>
      </c>
      <c r="I238" s="31">
        <v>1817.195179971</v>
      </c>
      <c r="J238" s="31">
        <v>2626.6150400000001</v>
      </c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0"/>
      <c r="Z238" s="30"/>
      <c r="AA238" s="30"/>
      <c r="AB238" s="30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</row>
    <row r="239" spans="1:87" s="42" customFormat="1" ht="13.5" customHeight="1">
      <c r="A239" s="29"/>
      <c r="B239" s="29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0"/>
      <c r="Z239" s="30"/>
      <c r="AA239" s="30"/>
      <c r="AB239" s="30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</row>
    <row r="240" spans="1:87" s="42" customFormat="1" ht="13.5" customHeight="1">
      <c r="A240" s="37">
        <v>2017</v>
      </c>
      <c r="B240" s="29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0"/>
      <c r="Z240" s="30"/>
      <c r="AA240" s="30"/>
      <c r="AB240" s="30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</row>
    <row r="241" spans="1:87" s="42" customFormat="1" ht="13.5" customHeight="1">
      <c r="A241" s="29" t="s">
        <v>24</v>
      </c>
      <c r="B241" s="29"/>
      <c r="C241" s="31" t="s">
        <v>38</v>
      </c>
      <c r="D241" s="31" t="s">
        <v>38</v>
      </c>
      <c r="E241" s="31" t="s">
        <v>38</v>
      </c>
      <c r="F241" s="31" t="s">
        <v>38</v>
      </c>
      <c r="G241" s="31" t="s">
        <v>38</v>
      </c>
      <c r="H241" s="31" t="s">
        <v>38</v>
      </c>
      <c r="I241" s="31">
        <v>3001.90754139</v>
      </c>
      <c r="J241" s="31">
        <v>2561.8454999999999</v>
      </c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  <c r="Z241" s="30"/>
      <c r="AA241" s="30"/>
      <c r="AB241" s="30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</row>
    <row r="242" spans="1:87" s="42" customFormat="1" ht="13.5" customHeight="1">
      <c r="A242" s="29" t="s">
        <v>25</v>
      </c>
      <c r="B242" s="29"/>
      <c r="C242" s="31" t="s">
        <v>38</v>
      </c>
      <c r="D242" s="31" t="s">
        <v>38</v>
      </c>
      <c r="E242" s="31" t="s">
        <v>38</v>
      </c>
      <c r="F242" s="31" t="s">
        <v>38</v>
      </c>
      <c r="G242" s="31" t="s">
        <v>38</v>
      </c>
      <c r="H242" s="31" t="s">
        <v>38</v>
      </c>
      <c r="I242" s="31">
        <v>4439.172366395519</v>
      </c>
      <c r="J242" s="31">
        <v>3034.4161200000003</v>
      </c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0"/>
      <c r="Z242" s="30"/>
      <c r="AA242" s="30"/>
      <c r="AB242" s="30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</row>
    <row r="243" spans="1:87" s="42" customFormat="1" ht="13.5" customHeight="1">
      <c r="A243" s="29" t="s">
        <v>26</v>
      </c>
      <c r="B243" s="29"/>
      <c r="C243" s="31" t="s">
        <v>38</v>
      </c>
      <c r="D243" s="31" t="s">
        <v>38</v>
      </c>
      <c r="E243" s="31" t="s">
        <v>38</v>
      </c>
      <c r="F243" s="31" t="s">
        <v>38</v>
      </c>
      <c r="G243" s="31" t="s">
        <v>38</v>
      </c>
      <c r="H243" s="31" t="s">
        <v>38</v>
      </c>
      <c r="I243" s="31">
        <v>6219.7760802348002</v>
      </c>
      <c r="J243" s="31">
        <v>6707.5896000000002</v>
      </c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0"/>
      <c r="Z243" s="30"/>
      <c r="AA243" s="30"/>
      <c r="AB243" s="30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</row>
    <row r="244" spans="1:87" s="42" customFormat="1" ht="13.5" customHeight="1">
      <c r="A244" s="29" t="s">
        <v>27</v>
      </c>
      <c r="B244" s="29"/>
      <c r="C244" s="31" t="s">
        <v>38</v>
      </c>
      <c r="D244" s="31" t="s">
        <v>38</v>
      </c>
      <c r="E244" s="31" t="s">
        <v>38</v>
      </c>
      <c r="F244" s="31" t="s">
        <v>38</v>
      </c>
      <c r="G244" s="31" t="s">
        <v>38</v>
      </c>
      <c r="H244" s="31" t="s">
        <v>38</v>
      </c>
      <c r="I244" s="31">
        <v>919.09104856800002</v>
      </c>
      <c r="J244" s="31">
        <v>1001.2430400000001</v>
      </c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0"/>
      <c r="Z244" s="30"/>
      <c r="AA244" s="30"/>
      <c r="AB244" s="30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</row>
    <row r="245" spans="1:87" s="42" customFormat="1" ht="13.5" customHeight="1">
      <c r="A245" s="29" t="s">
        <v>28</v>
      </c>
      <c r="B245" s="29"/>
      <c r="C245" s="31" t="s">
        <v>38</v>
      </c>
      <c r="D245" s="31" t="s">
        <v>38</v>
      </c>
      <c r="E245" s="31" t="s">
        <v>38</v>
      </c>
      <c r="F245" s="31" t="s">
        <v>38</v>
      </c>
      <c r="G245" s="31" t="s">
        <v>38</v>
      </c>
      <c r="H245" s="31" t="s">
        <v>38</v>
      </c>
      <c r="I245" s="31">
        <v>2981.8388560979997</v>
      </c>
      <c r="J245" s="31">
        <v>1765.4333999999999</v>
      </c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0"/>
      <c r="Z245" s="30"/>
      <c r="AA245" s="30"/>
      <c r="AB245" s="30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</row>
    <row r="246" spans="1:87" s="42" customFormat="1" ht="13.5" customHeight="1">
      <c r="A246" s="29" t="s">
        <v>29</v>
      </c>
      <c r="B246" s="29"/>
      <c r="C246" s="31" t="s">
        <v>38</v>
      </c>
      <c r="D246" s="31" t="s">
        <v>38</v>
      </c>
      <c r="E246" s="31" t="s">
        <v>38</v>
      </c>
      <c r="F246" s="31" t="s">
        <v>38</v>
      </c>
      <c r="G246" s="31" t="s">
        <v>38</v>
      </c>
      <c r="H246" s="31" t="s">
        <v>38</v>
      </c>
      <c r="I246" s="31">
        <v>3631.9278686120001</v>
      </c>
      <c r="J246" s="31">
        <v>3740.3285999999998</v>
      </c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0"/>
      <c r="Z246" s="30"/>
      <c r="AA246" s="30"/>
      <c r="AB246" s="30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</row>
    <row r="247" spans="1:87" s="42" customFormat="1" ht="13.5" customHeight="1">
      <c r="A247" s="29" t="s">
        <v>30</v>
      </c>
      <c r="B247" s="29"/>
      <c r="C247" s="31" t="s">
        <v>38</v>
      </c>
      <c r="D247" s="31" t="s">
        <v>38</v>
      </c>
      <c r="E247" s="31" t="s">
        <v>38</v>
      </c>
      <c r="F247" s="31" t="s">
        <v>38</v>
      </c>
      <c r="G247" s="31" t="s">
        <v>38</v>
      </c>
      <c r="H247" s="31" t="s">
        <v>38</v>
      </c>
      <c r="I247" s="31">
        <v>3858.3379952999999</v>
      </c>
      <c r="J247" s="31">
        <v>3077.0952000000002</v>
      </c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/>
      <c r="Z247" s="30"/>
      <c r="AA247" s="30"/>
      <c r="AB247" s="30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</row>
    <row r="248" spans="1:87" s="42" customFormat="1" ht="13.5" customHeight="1">
      <c r="A248" s="29" t="s">
        <v>31</v>
      </c>
      <c r="B248" s="29"/>
      <c r="C248" s="31" t="s">
        <v>38</v>
      </c>
      <c r="D248" s="31" t="s">
        <v>38</v>
      </c>
      <c r="E248" s="31" t="s">
        <v>38</v>
      </c>
      <c r="F248" s="31" t="s">
        <v>38</v>
      </c>
      <c r="G248" s="31" t="s">
        <v>38</v>
      </c>
      <c r="H248" s="31" t="s">
        <v>38</v>
      </c>
      <c r="I248" s="31">
        <v>6326.1674852859996</v>
      </c>
      <c r="J248" s="31">
        <v>5392.1361999999999</v>
      </c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0"/>
      <c r="Z248" s="30"/>
      <c r="AA248" s="30"/>
      <c r="AB248" s="30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</row>
    <row r="249" spans="1:87" s="42" customFormat="1" ht="13.5" customHeight="1">
      <c r="A249" s="29" t="s">
        <v>32</v>
      </c>
      <c r="B249" s="29"/>
      <c r="C249" s="31" t="s">
        <v>38</v>
      </c>
      <c r="D249" s="31" t="s">
        <v>38</v>
      </c>
      <c r="E249" s="31" t="s">
        <v>38</v>
      </c>
      <c r="F249" s="31" t="s">
        <v>38</v>
      </c>
      <c r="G249" s="31" t="s">
        <v>38</v>
      </c>
      <c r="H249" s="31" t="s">
        <v>38</v>
      </c>
      <c r="I249" s="31">
        <v>3269.4079984739997</v>
      </c>
      <c r="J249" s="31">
        <v>4592.6045999999997</v>
      </c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0"/>
      <c r="Z249" s="30"/>
      <c r="AA249" s="30"/>
      <c r="AB249" s="30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</row>
    <row r="250" spans="1:87" s="42" customFormat="1" ht="13.5" customHeight="1">
      <c r="A250" s="29" t="s">
        <v>33</v>
      </c>
      <c r="B250" s="29"/>
      <c r="C250" s="31" t="s">
        <v>38</v>
      </c>
      <c r="D250" s="31" t="s">
        <v>38</v>
      </c>
      <c r="E250" s="31" t="s">
        <v>38</v>
      </c>
      <c r="F250" s="31" t="s">
        <v>38</v>
      </c>
      <c r="G250" s="31" t="s">
        <v>38</v>
      </c>
      <c r="H250" s="31" t="s">
        <v>38</v>
      </c>
      <c r="I250" s="31">
        <v>3758.94016933188</v>
      </c>
      <c r="J250" s="31">
        <v>2931.9264000000003</v>
      </c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0"/>
      <c r="Z250" s="30"/>
      <c r="AA250" s="30"/>
      <c r="AB250" s="30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</row>
    <row r="251" spans="1:87" s="42" customFormat="1" ht="13.5" customHeight="1">
      <c r="A251" s="29" t="s">
        <v>34</v>
      </c>
      <c r="B251" s="29"/>
      <c r="C251" s="31" t="s">
        <v>38</v>
      </c>
      <c r="D251" s="31" t="s">
        <v>38</v>
      </c>
      <c r="E251" s="31" t="s">
        <v>38</v>
      </c>
      <c r="F251" s="31" t="s">
        <v>38</v>
      </c>
      <c r="G251" s="31" t="s">
        <v>38</v>
      </c>
      <c r="H251" s="31" t="s">
        <v>38</v>
      </c>
      <c r="I251" s="31">
        <v>2819.9135804400003</v>
      </c>
      <c r="J251" s="31">
        <v>5833.4432640000005</v>
      </c>
      <c r="K251" s="31">
        <v>613.11254927999994</v>
      </c>
      <c r="L251" s="31">
        <v>306.63599999999997</v>
      </c>
      <c r="M251" s="31" t="s">
        <v>38</v>
      </c>
      <c r="N251" s="31" t="s">
        <v>38</v>
      </c>
      <c r="O251" s="31" t="s">
        <v>38</v>
      </c>
      <c r="P251" s="31" t="s">
        <v>38</v>
      </c>
      <c r="Q251" s="31" t="s">
        <v>38</v>
      </c>
      <c r="R251" s="31" t="s">
        <v>38</v>
      </c>
      <c r="S251" s="31" t="s">
        <v>38</v>
      </c>
      <c r="T251" s="31" t="s">
        <v>38</v>
      </c>
      <c r="U251" s="31" t="s">
        <v>38</v>
      </c>
      <c r="V251" s="31" t="s">
        <v>38</v>
      </c>
      <c r="W251" s="31" t="s">
        <v>38</v>
      </c>
      <c r="X251" s="31" t="s">
        <v>38</v>
      </c>
      <c r="Y251" s="30" t="s">
        <v>38</v>
      </c>
      <c r="Z251" s="30" t="s">
        <v>38</v>
      </c>
      <c r="AA251" s="30" t="s">
        <v>38</v>
      </c>
      <c r="AB251" s="30" t="s">
        <v>38</v>
      </c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</row>
    <row r="252" spans="1:87" s="42" customFormat="1" ht="13.5" customHeight="1">
      <c r="A252" s="29" t="s">
        <v>35</v>
      </c>
      <c r="B252" s="29"/>
      <c r="C252" s="31" t="s">
        <v>38</v>
      </c>
      <c r="D252" s="31" t="s">
        <v>38</v>
      </c>
      <c r="E252" s="31" t="s">
        <v>38</v>
      </c>
      <c r="F252" s="31" t="s">
        <v>38</v>
      </c>
      <c r="G252" s="31" t="s">
        <v>38</v>
      </c>
      <c r="H252" s="31" t="s">
        <v>38</v>
      </c>
      <c r="I252" s="31">
        <v>4458.3210244912498</v>
      </c>
      <c r="J252" s="31">
        <v>4095.1896999999999</v>
      </c>
      <c r="K252" s="31">
        <v>1877.2565121100001</v>
      </c>
      <c r="L252" s="31">
        <v>1324.0087000000001</v>
      </c>
      <c r="M252" s="31" t="s">
        <v>38</v>
      </c>
      <c r="N252" s="31" t="s">
        <v>38</v>
      </c>
      <c r="O252" s="31" t="s">
        <v>38</v>
      </c>
      <c r="P252" s="31" t="s">
        <v>38</v>
      </c>
      <c r="Q252" s="31" t="s">
        <v>38</v>
      </c>
      <c r="R252" s="31" t="s">
        <v>38</v>
      </c>
      <c r="S252" s="31" t="s">
        <v>38</v>
      </c>
      <c r="T252" s="31" t="s">
        <v>38</v>
      </c>
      <c r="U252" s="31" t="s">
        <v>38</v>
      </c>
      <c r="V252" s="31" t="s">
        <v>38</v>
      </c>
      <c r="W252" s="31" t="s">
        <v>38</v>
      </c>
      <c r="X252" s="31" t="s">
        <v>38</v>
      </c>
      <c r="Y252" s="30" t="s">
        <v>38</v>
      </c>
      <c r="Z252" s="30" t="s">
        <v>38</v>
      </c>
      <c r="AA252" s="30" t="s">
        <v>38</v>
      </c>
      <c r="AB252" s="30" t="s">
        <v>38</v>
      </c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</row>
    <row r="253" spans="1:87" s="42" customFormat="1" ht="13.5" customHeight="1">
      <c r="A253" s="29"/>
      <c r="B253" s="29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0"/>
      <c r="Z253" s="30"/>
      <c r="AA253" s="30"/>
      <c r="AB253" s="30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</row>
    <row r="254" spans="1:87" s="42" customFormat="1" ht="13.5" customHeight="1">
      <c r="A254" s="37">
        <v>2018</v>
      </c>
      <c r="B254" s="29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0"/>
      <c r="Z254" s="30"/>
      <c r="AA254" s="30"/>
      <c r="AB254" s="30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</row>
    <row r="255" spans="1:87" s="42" customFormat="1" ht="13.5" customHeight="1">
      <c r="A255" s="29" t="s">
        <v>24</v>
      </c>
      <c r="B255" s="29"/>
      <c r="C255" s="31" t="s">
        <v>38</v>
      </c>
      <c r="D255" s="31" t="s">
        <v>38</v>
      </c>
      <c r="E255" s="31" t="s">
        <v>38</v>
      </c>
      <c r="F255" s="31" t="s">
        <v>38</v>
      </c>
      <c r="G255" s="31" t="s">
        <v>38</v>
      </c>
      <c r="H255" s="31" t="s">
        <v>38</v>
      </c>
      <c r="I255" s="31">
        <v>4648.1017161088403</v>
      </c>
      <c r="J255" s="31">
        <v>3833.9312</v>
      </c>
      <c r="K255" s="31">
        <v>2997.7118475920001</v>
      </c>
      <c r="L255" s="31">
        <v>2102.4784</v>
      </c>
      <c r="M255" s="31">
        <v>9355.8898199999985</v>
      </c>
      <c r="N255" s="31">
        <v>9226</v>
      </c>
      <c r="O255" s="31" t="s">
        <v>38</v>
      </c>
      <c r="P255" s="31" t="s">
        <v>38</v>
      </c>
      <c r="Q255" s="31" t="s">
        <v>38</v>
      </c>
      <c r="R255" s="31" t="s">
        <v>38</v>
      </c>
      <c r="S255" s="31" t="s">
        <v>38</v>
      </c>
      <c r="T255" s="31" t="s">
        <v>38</v>
      </c>
      <c r="U255" s="31" t="s">
        <v>38</v>
      </c>
      <c r="V255" s="31" t="s">
        <v>38</v>
      </c>
      <c r="W255" s="31" t="s">
        <v>38</v>
      </c>
      <c r="X255" s="31" t="s">
        <v>38</v>
      </c>
      <c r="Y255" s="30" t="s">
        <v>38</v>
      </c>
      <c r="Z255" s="30" t="s">
        <v>38</v>
      </c>
      <c r="AA255" s="30" t="s">
        <v>38</v>
      </c>
      <c r="AB255" s="30" t="s">
        <v>38</v>
      </c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</row>
    <row r="256" spans="1:87" s="42" customFormat="1" ht="13.5" customHeight="1">
      <c r="A256" s="29" t="s">
        <v>25</v>
      </c>
      <c r="B256" s="29"/>
      <c r="C256" s="31" t="s">
        <v>38</v>
      </c>
      <c r="D256" s="31" t="s">
        <v>38</v>
      </c>
      <c r="E256" s="31" t="s">
        <v>38</v>
      </c>
      <c r="F256" s="31" t="s">
        <v>38</v>
      </c>
      <c r="G256" s="31" t="s">
        <v>38</v>
      </c>
      <c r="H256" s="31" t="s">
        <v>38</v>
      </c>
      <c r="I256" s="31">
        <v>5913.3604277160002</v>
      </c>
      <c r="J256" s="31">
        <v>3848.3028000000004</v>
      </c>
      <c r="K256" s="31">
        <v>3536.1930290400001</v>
      </c>
      <c r="L256" s="31">
        <v>3693.1293000000001</v>
      </c>
      <c r="M256" s="31">
        <v>28869.615899999993</v>
      </c>
      <c r="N256" s="31">
        <v>27570</v>
      </c>
      <c r="O256" s="31" t="s">
        <v>38</v>
      </c>
      <c r="P256" s="31" t="s">
        <v>38</v>
      </c>
      <c r="Q256" s="31" t="s">
        <v>38</v>
      </c>
      <c r="R256" s="31" t="s">
        <v>38</v>
      </c>
      <c r="S256" s="31" t="s">
        <v>38</v>
      </c>
      <c r="T256" s="31" t="s">
        <v>38</v>
      </c>
      <c r="U256" s="31" t="s">
        <v>38</v>
      </c>
      <c r="V256" s="31" t="s">
        <v>38</v>
      </c>
      <c r="W256" s="31" t="s">
        <v>38</v>
      </c>
      <c r="X256" s="31" t="s">
        <v>38</v>
      </c>
      <c r="Y256" s="30" t="s">
        <v>38</v>
      </c>
      <c r="Z256" s="30" t="s">
        <v>38</v>
      </c>
      <c r="AA256" s="30" t="s">
        <v>38</v>
      </c>
      <c r="AB256" s="30" t="s">
        <v>38</v>
      </c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</row>
    <row r="257" spans="1:87" s="42" customFormat="1" ht="13.5" customHeight="1">
      <c r="A257" s="29" t="s">
        <v>26</v>
      </c>
      <c r="B257" s="29"/>
      <c r="C257" s="31" t="s">
        <v>38</v>
      </c>
      <c r="D257" s="31" t="s">
        <v>38</v>
      </c>
      <c r="E257" s="31" t="s">
        <v>38</v>
      </c>
      <c r="F257" s="31" t="s">
        <v>38</v>
      </c>
      <c r="G257" s="31" t="s">
        <v>38</v>
      </c>
      <c r="H257" s="31" t="s">
        <v>38</v>
      </c>
      <c r="I257" s="31">
        <v>10256.590832696</v>
      </c>
      <c r="J257" s="31">
        <v>9037.4439999999995</v>
      </c>
      <c r="K257" s="31">
        <v>4547.5969452159998</v>
      </c>
      <c r="L257" s="31">
        <v>4175.9223999999995</v>
      </c>
      <c r="M257" s="31">
        <v>34199.502499999995</v>
      </c>
      <c r="N257" s="31">
        <v>35180</v>
      </c>
      <c r="O257" s="31" t="s">
        <v>38</v>
      </c>
      <c r="P257" s="31" t="s">
        <v>38</v>
      </c>
      <c r="Q257" s="31" t="s">
        <v>38</v>
      </c>
      <c r="R257" s="31" t="s">
        <v>38</v>
      </c>
      <c r="S257" s="31" t="s">
        <v>38</v>
      </c>
      <c r="T257" s="31" t="s">
        <v>38</v>
      </c>
      <c r="U257" s="31" t="s">
        <v>38</v>
      </c>
      <c r="V257" s="31" t="s">
        <v>38</v>
      </c>
      <c r="W257" s="31" t="s">
        <v>38</v>
      </c>
      <c r="X257" s="31" t="s">
        <v>38</v>
      </c>
      <c r="Y257" s="30" t="s">
        <v>38</v>
      </c>
      <c r="Z257" s="30" t="s">
        <v>38</v>
      </c>
      <c r="AA257" s="30" t="s">
        <v>38</v>
      </c>
      <c r="AB257" s="30" t="s">
        <v>38</v>
      </c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</row>
    <row r="258" spans="1:87" s="42" customFormat="1" ht="13.5" customHeight="1">
      <c r="A258" s="29" t="s">
        <v>27</v>
      </c>
      <c r="B258" s="29"/>
      <c r="C258" s="31" t="s">
        <v>38</v>
      </c>
      <c r="D258" s="31" t="s">
        <v>38</v>
      </c>
      <c r="E258" s="31" t="s">
        <v>38</v>
      </c>
      <c r="F258" s="31" t="s">
        <v>38</v>
      </c>
      <c r="G258" s="31" t="s">
        <v>38</v>
      </c>
      <c r="H258" s="31" t="s">
        <v>38</v>
      </c>
      <c r="I258" s="31">
        <v>6022.917844055999</v>
      </c>
      <c r="J258" s="31">
        <v>6601.9367999999995</v>
      </c>
      <c r="K258" s="31">
        <v>3939.4689291839995</v>
      </c>
      <c r="L258" s="31">
        <v>3942.3887999999997</v>
      </c>
      <c r="M258" s="31">
        <v>8101.8077800000001</v>
      </c>
      <c r="N258" s="31">
        <v>7842</v>
      </c>
      <c r="O258" s="31" t="s">
        <v>38</v>
      </c>
      <c r="P258" s="31" t="s">
        <v>38</v>
      </c>
      <c r="Q258" s="31" t="s">
        <v>38</v>
      </c>
      <c r="R258" s="31" t="s">
        <v>38</v>
      </c>
      <c r="S258" s="31" t="s">
        <v>38</v>
      </c>
      <c r="T258" s="31" t="s">
        <v>38</v>
      </c>
      <c r="U258" s="31" t="s">
        <v>38</v>
      </c>
      <c r="V258" s="31" t="s">
        <v>38</v>
      </c>
      <c r="W258" s="31" t="s">
        <v>38</v>
      </c>
      <c r="X258" s="31" t="s">
        <v>38</v>
      </c>
      <c r="Y258" s="30" t="s">
        <v>38</v>
      </c>
      <c r="Z258" s="30" t="s">
        <v>38</v>
      </c>
      <c r="AA258" s="30" t="s">
        <v>38</v>
      </c>
      <c r="AB258" s="30" t="s">
        <v>38</v>
      </c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</row>
    <row r="259" spans="1:87" s="42" customFormat="1" ht="13.5" customHeight="1">
      <c r="A259" s="29" t="s">
        <v>28</v>
      </c>
      <c r="B259" s="29"/>
      <c r="C259" s="31" t="s">
        <v>38</v>
      </c>
      <c r="D259" s="31" t="s">
        <v>38</v>
      </c>
      <c r="E259" s="31" t="s">
        <v>38</v>
      </c>
      <c r="F259" s="31" t="s">
        <v>38</v>
      </c>
      <c r="G259" s="31" t="s">
        <v>38</v>
      </c>
      <c r="H259" s="31" t="s">
        <v>38</v>
      </c>
      <c r="I259" s="31">
        <v>3830.7385075409998</v>
      </c>
      <c r="J259" s="31">
        <v>4759.9330500000005</v>
      </c>
      <c r="K259" s="31">
        <v>2417.2705758840007</v>
      </c>
      <c r="L259" s="31">
        <v>2639.1707999999999</v>
      </c>
      <c r="M259" s="31">
        <v>18839.656499999997</v>
      </c>
      <c r="N259" s="31">
        <v>19150</v>
      </c>
      <c r="O259" s="31" t="s">
        <v>38</v>
      </c>
      <c r="P259" s="31" t="s">
        <v>38</v>
      </c>
      <c r="Q259" s="31" t="s">
        <v>38</v>
      </c>
      <c r="R259" s="31" t="s">
        <v>38</v>
      </c>
      <c r="S259" s="31" t="s">
        <v>38</v>
      </c>
      <c r="T259" s="31" t="s">
        <v>38</v>
      </c>
      <c r="U259" s="31" t="s">
        <v>38</v>
      </c>
      <c r="V259" s="31" t="s">
        <v>38</v>
      </c>
      <c r="W259" s="31" t="s">
        <v>38</v>
      </c>
      <c r="X259" s="31" t="s">
        <v>38</v>
      </c>
      <c r="Y259" s="30" t="s">
        <v>38</v>
      </c>
      <c r="Z259" s="30" t="s">
        <v>38</v>
      </c>
      <c r="AA259" s="30" t="s">
        <v>38</v>
      </c>
      <c r="AB259" s="30" t="s">
        <v>38</v>
      </c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</row>
    <row r="260" spans="1:87" s="42" customFormat="1" ht="13.5" customHeight="1">
      <c r="A260" s="29" t="s">
        <v>29</v>
      </c>
      <c r="B260" s="29"/>
      <c r="C260" s="31" t="s">
        <v>38</v>
      </c>
      <c r="D260" s="31" t="s">
        <v>38</v>
      </c>
      <c r="E260" s="31" t="s">
        <v>38</v>
      </c>
      <c r="F260" s="31" t="s">
        <v>38</v>
      </c>
      <c r="G260" s="31" t="s">
        <v>38</v>
      </c>
      <c r="H260" s="31" t="s">
        <v>38</v>
      </c>
      <c r="I260" s="31">
        <v>4475.0383041600007</v>
      </c>
      <c r="J260" s="31">
        <v>5044.0455000000002</v>
      </c>
      <c r="K260" s="31">
        <v>3372.3352593000004</v>
      </c>
      <c r="L260" s="31">
        <v>2933.6849999999999</v>
      </c>
      <c r="M260" s="31">
        <v>77967.57634</v>
      </c>
      <c r="N260" s="31">
        <v>74305</v>
      </c>
      <c r="O260" s="31" t="s">
        <v>38</v>
      </c>
      <c r="P260" s="31" t="s">
        <v>38</v>
      </c>
      <c r="Q260" s="31" t="s">
        <v>38</v>
      </c>
      <c r="R260" s="31" t="s">
        <v>38</v>
      </c>
      <c r="S260" s="31" t="s">
        <v>38</v>
      </c>
      <c r="T260" s="31" t="s">
        <v>38</v>
      </c>
      <c r="U260" s="31" t="s">
        <v>38</v>
      </c>
      <c r="V260" s="31" t="s">
        <v>38</v>
      </c>
      <c r="W260" s="31" t="s">
        <v>38</v>
      </c>
      <c r="X260" s="31" t="s">
        <v>38</v>
      </c>
      <c r="Y260" s="30" t="s">
        <v>38</v>
      </c>
      <c r="Z260" s="30" t="s">
        <v>38</v>
      </c>
      <c r="AA260" s="30" t="s">
        <v>38</v>
      </c>
      <c r="AB260" s="30" t="s">
        <v>38</v>
      </c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</row>
    <row r="261" spans="1:87" s="42" customFormat="1" ht="13.5" customHeight="1">
      <c r="A261" s="29" t="s">
        <v>30</v>
      </c>
      <c r="B261" s="29"/>
      <c r="C261" s="31" t="s">
        <v>38</v>
      </c>
      <c r="D261" s="31" t="s">
        <v>38</v>
      </c>
      <c r="E261" s="31" t="s">
        <v>38</v>
      </c>
      <c r="F261" s="31" t="s">
        <v>38</v>
      </c>
      <c r="G261" s="31" t="s">
        <v>38</v>
      </c>
      <c r="H261" s="31" t="s">
        <v>38</v>
      </c>
      <c r="I261" s="31">
        <v>3355.2590770799993</v>
      </c>
      <c r="J261" s="31">
        <v>3199.2759999999998</v>
      </c>
      <c r="K261" s="31">
        <v>3671.3345587199997</v>
      </c>
      <c r="L261" s="31">
        <v>3135.924</v>
      </c>
      <c r="M261" s="31">
        <v>76434.097126899986</v>
      </c>
      <c r="N261" s="31">
        <v>77550</v>
      </c>
      <c r="O261" s="31" t="s">
        <v>38</v>
      </c>
      <c r="P261" s="31" t="s">
        <v>38</v>
      </c>
      <c r="Q261" s="31" t="s">
        <v>38</v>
      </c>
      <c r="R261" s="31" t="s">
        <v>38</v>
      </c>
      <c r="S261" s="31" t="s">
        <v>38</v>
      </c>
      <c r="T261" s="31" t="s">
        <v>38</v>
      </c>
      <c r="U261" s="31" t="s">
        <v>38</v>
      </c>
      <c r="V261" s="31" t="s">
        <v>38</v>
      </c>
      <c r="W261" s="31" t="s">
        <v>38</v>
      </c>
      <c r="X261" s="31" t="s">
        <v>38</v>
      </c>
      <c r="Y261" s="30" t="s">
        <v>38</v>
      </c>
      <c r="Z261" s="30" t="s">
        <v>38</v>
      </c>
      <c r="AA261" s="30" t="s">
        <v>38</v>
      </c>
      <c r="AB261" s="30" t="s">
        <v>38</v>
      </c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</row>
    <row r="262" spans="1:87" s="42" customFormat="1" ht="13.5" customHeight="1">
      <c r="A262" s="29" t="s">
        <v>31</v>
      </c>
      <c r="B262" s="29"/>
      <c r="C262" s="31" t="s">
        <v>38</v>
      </c>
      <c r="D262" s="31" t="s">
        <v>38</v>
      </c>
      <c r="E262" s="31" t="s">
        <v>38</v>
      </c>
      <c r="F262" s="31" t="s">
        <v>38</v>
      </c>
      <c r="G262" s="31" t="s">
        <v>38</v>
      </c>
      <c r="H262" s="31" t="s">
        <v>38</v>
      </c>
      <c r="I262" s="31">
        <v>5238.420433199999</v>
      </c>
      <c r="J262" s="31">
        <v>4170.9174750000002</v>
      </c>
      <c r="K262" s="31">
        <v>4624.3494502875001</v>
      </c>
      <c r="L262" s="31">
        <v>4914.25875</v>
      </c>
      <c r="M262" s="31">
        <v>104630.809658</v>
      </c>
      <c r="N262" s="31">
        <v>107157</v>
      </c>
      <c r="O262" s="31" t="s">
        <v>38</v>
      </c>
      <c r="P262" s="31" t="s">
        <v>38</v>
      </c>
      <c r="Q262" s="31" t="s">
        <v>38</v>
      </c>
      <c r="R262" s="31" t="s">
        <v>38</v>
      </c>
      <c r="S262" s="31" t="s">
        <v>38</v>
      </c>
      <c r="T262" s="31" t="s">
        <v>38</v>
      </c>
      <c r="U262" s="31" t="s">
        <v>38</v>
      </c>
      <c r="V262" s="31" t="s">
        <v>38</v>
      </c>
      <c r="W262" s="31" t="s">
        <v>38</v>
      </c>
      <c r="X262" s="31" t="s">
        <v>38</v>
      </c>
      <c r="Y262" s="30" t="s">
        <v>38</v>
      </c>
      <c r="Z262" s="30" t="s">
        <v>38</v>
      </c>
      <c r="AA262" s="30" t="s">
        <v>38</v>
      </c>
      <c r="AB262" s="30" t="s">
        <v>38</v>
      </c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</row>
    <row r="263" spans="1:87" s="42" customFormat="1" ht="13.5" customHeight="1">
      <c r="A263" s="29" t="s">
        <v>32</v>
      </c>
      <c r="B263" s="29"/>
      <c r="C263" s="31" t="s">
        <v>38</v>
      </c>
      <c r="D263" s="31" t="s">
        <v>38</v>
      </c>
      <c r="E263" s="31" t="s">
        <v>38</v>
      </c>
      <c r="F263" s="31" t="s">
        <v>38</v>
      </c>
      <c r="G263" s="31" t="s">
        <v>38</v>
      </c>
      <c r="H263" s="31" t="s">
        <v>38</v>
      </c>
      <c r="I263" s="31">
        <v>3541.9632841800003</v>
      </c>
      <c r="J263" s="31">
        <v>4263.3625499999998</v>
      </c>
      <c r="K263" s="31">
        <v>3733.2927761280002</v>
      </c>
      <c r="L263" s="31">
        <v>3800.3007000000002</v>
      </c>
      <c r="M263" s="31">
        <v>53143.878353099994</v>
      </c>
      <c r="N263" s="31">
        <v>53576</v>
      </c>
      <c r="O263" s="31" t="s">
        <v>38</v>
      </c>
      <c r="P263" s="31" t="s">
        <v>38</v>
      </c>
      <c r="Q263" s="31" t="s">
        <v>38</v>
      </c>
      <c r="R263" s="31" t="s">
        <v>38</v>
      </c>
      <c r="S263" s="31" t="s">
        <v>38</v>
      </c>
      <c r="T263" s="31" t="s">
        <v>38</v>
      </c>
      <c r="U263" s="31" t="s">
        <v>38</v>
      </c>
      <c r="V263" s="31" t="s">
        <v>38</v>
      </c>
      <c r="W263" s="31" t="s">
        <v>38</v>
      </c>
      <c r="X263" s="31" t="s">
        <v>38</v>
      </c>
      <c r="Y263" s="30" t="s">
        <v>38</v>
      </c>
      <c r="Z263" s="30" t="s">
        <v>38</v>
      </c>
      <c r="AA263" s="30" t="s">
        <v>38</v>
      </c>
      <c r="AB263" s="30" t="s">
        <v>38</v>
      </c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</row>
    <row r="264" spans="1:87" s="42" customFormat="1" ht="13.5" customHeight="1">
      <c r="A264" s="29" t="s">
        <v>33</v>
      </c>
      <c r="B264" s="29"/>
      <c r="C264" s="31" t="s">
        <v>38</v>
      </c>
      <c r="D264" s="31" t="s">
        <v>38</v>
      </c>
      <c r="E264" s="31" t="s">
        <v>38</v>
      </c>
      <c r="F264" s="31" t="s">
        <v>38</v>
      </c>
      <c r="G264" s="31" t="s">
        <v>38</v>
      </c>
      <c r="H264" s="31" t="s">
        <v>38</v>
      </c>
      <c r="I264" s="31">
        <v>3684.7331883900001</v>
      </c>
      <c r="J264" s="31">
        <v>3660.5507850000004</v>
      </c>
      <c r="K264" s="31">
        <v>3396.3007065930005</v>
      </c>
      <c r="L264" s="31">
        <v>3559.5369000000005</v>
      </c>
      <c r="M264" s="31">
        <v>28169.900426299992</v>
      </c>
      <c r="N264" s="31">
        <v>28171</v>
      </c>
      <c r="O264" s="31" t="s">
        <v>38</v>
      </c>
      <c r="P264" s="31" t="s">
        <v>38</v>
      </c>
      <c r="Q264" s="31" t="s">
        <v>38</v>
      </c>
      <c r="R264" s="31" t="s">
        <v>38</v>
      </c>
      <c r="S264" s="31" t="s">
        <v>38</v>
      </c>
      <c r="T264" s="31" t="s">
        <v>38</v>
      </c>
      <c r="U264" s="31" t="s">
        <v>38</v>
      </c>
      <c r="V264" s="31" t="s">
        <v>38</v>
      </c>
      <c r="W264" s="31" t="s">
        <v>38</v>
      </c>
      <c r="X264" s="31" t="s">
        <v>38</v>
      </c>
      <c r="Y264" s="30" t="s">
        <v>38</v>
      </c>
      <c r="Z264" s="30" t="s">
        <v>38</v>
      </c>
      <c r="AA264" s="30" t="s">
        <v>38</v>
      </c>
      <c r="AB264" s="30" t="s">
        <v>38</v>
      </c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</row>
    <row r="265" spans="1:87" s="42" customFormat="1" ht="13.5" customHeight="1">
      <c r="A265" s="29" t="s">
        <v>34</v>
      </c>
      <c r="B265" s="29"/>
      <c r="C265" s="31" t="s">
        <v>38</v>
      </c>
      <c r="D265" s="31" t="s">
        <v>38</v>
      </c>
      <c r="E265" s="31" t="s">
        <v>38</v>
      </c>
      <c r="F265" s="31" t="s">
        <v>38</v>
      </c>
      <c r="G265" s="31" t="s">
        <v>38</v>
      </c>
      <c r="H265" s="31" t="s">
        <v>38</v>
      </c>
      <c r="I265" s="31">
        <v>4470.7059820799996</v>
      </c>
      <c r="J265" s="31">
        <v>7083.2960000000003</v>
      </c>
      <c r="K265" s="31">
        <v>4953.299953664</v>
      </c>
      <c r="L265" s="31">
        <v>4636.3392000000003</v>
      </c>
      <c r="M265" s="31">
        <v>32128.458564499997</v>
      </c>
      <c r="N265" s="31">
        <v>32130</v>
      </c>
      <c r="O265" s="31" t="s">
        <v>38</v>
      </c>
      <c r="P265" s="31" t="s">
        <v>38</v>
      </c>
      <c r="Q265" s="31" t="s">
        <v>38</v>
      </c>
      <c r="R265" s="31" t="s">
        <v>38</v>
      </c>
      <c r="S265" s="31" t="s">
        <v>38</v>
      </c>
      <c r="T265" s="31" t="s">
        <v>38</v>
      </c>
      <c r="U265" s="31" t="s">
        <v>38</v>
      </c>
      <c r="V265" s="31" t="s">
        <v>38</v>
      </c>
      <c r="W265" s="31" t="s">
        <v>38</v>
      </c>
      <c r="X265" s="31" t="s">
        <v>38</v>
      </c>
      <c r="Y265" s="30" t="s">
        <v>38</v>
      </c>
      <c r="Z265" s="30" t="s">
        <v>38</v>
      </c>
      <c r="AA265" s="30" t="s">
        <v>38</v>
      </c>
      <c r="AB265" s="30" t="s">
        <v>38</v>
      </c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</row>
    <row r="266" spans="1:87" s="42" customFormat="1" ht="13.5" customHeight="1">
      <c r="A266" s="29" t="s">
        <v>35</v>
      </c>
      <c r="B266" s="29"/>
      <c r="C266" s="31" t="s">
        <v>38</v>
      </c>
      <c r="D266" s="31" t="s">
        <v>38</v>
      </c>
      <c r="E266" s="31" t="s">
        <v>38</v>
      </c>
      <c r="F266" s="31" t="s">
        <v>38</v>
      </c>
      <c r="G266" s="31" t="s">
        <v>38</v>
      </c>
      <c r="H266" s="31" t="s">
        <v>38</v>
      </c>
      <c r="I266" s="31">
        <v>3197.1207920450001</v>
      </c>
      <c r="J266" s="31">
        <v>3549.5655950000005</v>
      </c>
      <c r="K266" s="31">
        <v>3068.6219265749996</v>
      </c>
      <c r="L266" s="31">
        <v>3814.9990000000003</v>
      </c>
      <c r="M266" s="31">
        <v>5754.6791040000007</v>
      </c>
      <c r="N266" s="31">
        <v>6755</v>
      </c>
      <c r="O266" s="31" t="s">
        <v>38</v>
      </c>
      <c r="P266" s="31" t="s">
        <v>38</v>
      </c>
      <c r="Q266" s="31" t="s">
        <v>38</v>
      </c>
      <c r="R266" s="31" t="s">
        <v>38</v>
      </c>
      <c r="S266" s="31" t="s">
        <v>38</v>
      </c>
      <c r="T266" s="31" t="s">
        <v>38</v>
      </c>
      <c r="U266" s="31" t="s">
        <v>38</v>
      </c>
      <c r="V266" s="31" t="s">
        <v>38</v>
      </c>
      <c r="W266" s="31" t="s">
        <v>38</v>
      </c>
      <c r="X266" s="31" t="s">
        <v>38</v>
      </c>
      <c r="Y266" s="30" t="s">
        <v>38</v>
      </c>
      <c r="Z266" s="30" t="s">
        <v>38</v>
      </c>
      <c r="AA266" s="30" t="s">
        <v>38</v>
      </c>
      <c r="AB266" s="30" t="s">
        <v>38</v>
      </c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</row>
    <row r="267" spans="1:87" s="42" customFormat="1" ht="13.5" customHeight="1">
      <c r="A267" s="29"/>
      <c r="B267" s="29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0"/>
      <c r="Z267" s="30"/>
      <c r="AA267" s="30"/>
      <c r="AB267" s="30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</row>
    <row r="268" spans="1:87" s="42" customFormat="1" ht="13.5" customHeight="1">
      <c r="A268" s="37">
        <v>2019</v>
      </c>
      <c r="B268" s="29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/>
      <c r="Z268" s="30"/>
      <c r="AA268" s="30"/>
      <c r="AB268" s="30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</row>
    <row r="269" spans="1:87" s="42" customFormat="1" ht="13.5" customHeight="1">
      <c r="A269" s="29" t="s">
        <v>24</v>
      </c>
      <c r="B269" s="29"/>
      <c r="C269" s="31" t="s">
        <v>38</v>
      </c>
      <c r="D269" s="31" t="s">
        <v>38</v>
      </c>
      <c r="E269" s="31" t="s">
        <v>38</v>
      </c>
      <c r="F269" s="31" t="s">
        <v>38</v>
      </c>
      <c r="G269" s="31" t="s">
        <v>38</v>
      </c>
      <c r="H269" s="31" t="s">
        <v>38</v>
      </c>
      <c r="I269" s="31">
        <v>2950.761059639</v>
      </c>
      <c r="J269" s="31">
        <v>3019.2170999999998</v>
      </c>
      <c r="K269" s="31">
        <v>3373.1186904639999</v>
      </c>
      <c r="L269" s="31">
        <v>3084.1464999999998</v>
      </c>
      <c r="M269" s="31">
        <v>2587.8325350999999</v>
      </c>
      <c r="N269" s="31">
        <v>2588</v>
      </c>
      <c r="O269" s="31" t="s">
        <v>38</v>
      </c>
      <c r="P269" s="31" t="s">
        <v>38</v>
      </c>
      <c r="Q269" s="31" t="s">
        <v>38</v>
      </c>
      <c r="R269" s="31" t="s">
        <v>38</v>
      </c>
      <c r="S269" s="31" t="s">
        <v>38</v>
      </c>
      <c r="T269" s="31" t="s">
        <v>38</v>
      </c>
      <c r="U269" s="31" t="s">
        <v>38</v>
      </c>
      <c r="V269" s="31" t="s">
        <v>38</v>
      </c>
      <c r="W269" s="31" t="s">
        <v>38</v>
      </c>
      <c r="X269" s="31" t="s">
        <v>38</v>
      </c>
      <c r="Y269" s="30" t="s">
        <v>38</v>
      </c>
      <c r="Z269" s="30" t="s">
        <v>38</v>
      </c>
      <c r="AA269" s="30" t="s">
        <v>38</v>
      </c>
      <c r="AB269" s="30" t="s">
        <v>38</v>
      </c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</row>
    <row r="270" spans="1:87" s="42" customFormat="1" ht="13.5" customHeight="1">
      <c r="A270" s="29" t="s">
        <v>25</v>
      </c>
      <c r="B270" s="29"/>
      <c r="C270" s="31" t="s">
        <v>38</v>
      </c>
      <c r="D270" s="31" t="s">
        <v>38</v>
      </c>
      <c r="E270" s="31" t="s">
        <v>38</v>
      </c>
      <c r="F270" s="31" t="s">
        <v>38</v>
      </c>
      <c r="G270" s="31" t="s">
        <v>38</v>
      </c>
      <c r="H270" s="31" t="s">
        <v>38</v>
      </c>
      <c r="I270" s="31">
        <v>1432.73651107</v>
      </c>
      <c r="J270" s="31">
        <v>5083.4939999999997</v>
      </c>
      <c r="K270" s="31">
        <v>1172.25762678</v>
      </c>
      <c r="L270" s="31">
        <v>3388.9960000000001</v>
      </c>
      <c r="M270" s="31">
        <v>18958.81538</v>
      </c>
      <c r="N270" s="31">
        <v>18460</v>
      </c>
      <c r="O270" s="31" t="s">
        <v>38</v>
      </c>
      <c r="P270" s="31" t="s">
        <v>38</v>
      </c>
      <c r="Q270" s="31" t="s">
        <v>38</v>
      </c>
      <c r="R270" s="31" t="s">
        <v>38</v>
      </c>
      <c r="S270" s="31" t="s">
        <v>38</v>
      </c>
      <c r="T270" s="31" t="s">
        <v>38</v>
      </c>
      <c r="U270" s="31" t="s">
        <v>38</v>
      </c>
      <c r="V270" s="31" t="s">
        <v>38</v>
      </c>
      <c r="W270" s="31" t="s">
        <v>38</v>
      </c>
      <c r="X270" s="31" t="s">
        <v>38</v>
      </c>
      <c r="Y270" s="30" t="s">
        <v>38</v>
      </c>
      <c r="Z270" s="30" t="s">
        <v>38</v>
      </c>
      <c r="AA270" s="30" t="s">
        <v>38</v>
      </c>
      <c r="AB270" s="30" t="s">
        <v>38</v>
      </c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</row>
    <row r="271" spans="1:87" s="42" customFormat="1" ht="13.5" customHeight="1">
      <c r="A271" s="29" t="s">
        <v>26</v>
      </c>
      <c r="B271" s="29"/>
      <c r="C271" s="31" t="s">
        <v>38</v>
      </c>
      <c r="D271" s="31" t="s">
        <v>38</v>
      </c>
      <c r="E271" s="31" t="s">
        <v>38</v>
      </c>
      <c r="F271" s="31" t="s">
        <v>38</v>
      </c>
      <c r="G271" s="31" t="s">
        <v>38</v>
      </c>
      <c r="H271" s="31" t="s">
        <v>38</v>
      </c>
      <c r="I271" s="31" t="s">
        <v>38</v>
      </c>
      <c r="J271" s="31" t="s">
        <v>38</v>
      </c>
      <c r="K271" s="31" t="s">
        <v>38</v>
      </c>
      <c r="L271" s="31" t="s">
        <v>38</v>
      </c>
      <c r="M271" s="31">
        <v>29017.487469</v>
      </c>
      <c r="N271" s="31">
        <v>28920</v>
      </c>
      <c r="O271" s="31" t="s">
        <v>38</v>
      </c>
      <c r="P271" s="31" t="s">
        <v>38</v>
      </c>
      <c r="Q271" s="31" t="s">
        <v>38</v>
      </c>
      <c r="R271" s="31" t="s">
        <v>38</v>
      </c>
      <c r="S271" s="31" t="s">
        <v>38</v>
      </c>
      <c r="T271" s="31" t="s">
        <v>38</v>
      </c>
      <c r="U271" s="31" t="s">
        <v>38</v>
      </c>
      <c r="V271" s="31" t="s">
        <v>38</v>
      </c>
      <c r="W271" s="31" t="s">
        <v>38</v>
      </c>
      <c r="X271" s="31" t="s">
        <v>38</v>
      </c>
      <c r="Y271" s="30" t="s">
        <v>38</v>
      </c>
      <c r="Z271" s="30" t="s">
        <v>38</v>
      </c>
      <c r="AA271" s="30" t="s">
        <v>38</v>
      </c>
      <c r="AB271" s="30" t="s">
        <v>38</v>
      </c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</row>
    <row r="272" spans="1:87" s="42" customFormat="1" ht="13.5" customHeight="1">
      <c r="A272" s="29" t="s">
        <v>27</v>
      </c>
      <c r="B272" s="29"/>
      <c r="C272" s="31" t="s">
        <v>38</v>
      </c>
      <c r="D272" s="31" t="s">
        <v>38</v>
      </c>
      <c r="E272" s="31" t="s">
        <v>38</v>
      </c>
      <c r="F272" s="31" t="s">
        <v>38</v>
      </c>
      <c r="G272" s="31" t="s">
        <v>38</v>
      </c>
      <c r="H272" s="31" t="s">
        <v>38</v>
      </c>
      <c r="I272" s="31">
        <v>0</v>
      </c>
      <c r="J272" s="31">
        <v>1.9711979999999998</v>
      </c>
      <c r="K272" s="31">
        <v>295.35149553299999</v>
      </c>
      <c r="L272" s="31">
        <v>295.67969999999997</v>
      </c>
      <c r="M272" s="31">
        <v>12728.848109499999</v>
      </c>
      <c r="N272" s="31">
        <v>12730</v>
      </c>
      <c r="O272" s="31" t="s">
        <v>38</v>
      </c>
      <c r="P272" s="31" t="s">
        <v>38</v>
      </c>
      <c r="Q272" s="31" t="s">
        <v>38</v>
      </c>
      <c r="R272" s="31" t="s">
        <v>38</v>
      </c>
      <c r="S272" s="31" t="s">
        <v>38</v>
      </c>
      <c r="T272" s="31" t="s">
        <v>38</v>
      </c>
      <c r="U272" s="31" t="s">
        <v>38</v>
      </c>
      <c r="V272" s="31" t="s">
        <v>38</v>
      </c>
      <c r="W272" s="31" t="s">
        <v>38</v>
      </c>
      <c r="X272" s="31" t="s">
        <v>38</v>
      </c>
      <c r="Y272" s="30" t="s">
        <v>38</v>
      </c>
      <c r="Z272" s="30" t="s">
        <v>38</v>
      </c>
      <c r="AA272" s="30" t="s">
        <v>38</v>
      </c>
      <c r="AB272" s="30" t="s">
        <v>38</v>
      </c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</row>
    <row r="273" spans="1:87" s="42" customFormat="1" ht="13.5" customHeight="1">
      <c r="A273" s="29" t="s">
        <v>28</v>
      </c>
      <c r="B273" s="29"/>
      <c r="C273" s="31" t="s">
        <v>38</v>
      </c>
      <c r="D273" s="31" t="s">
        <v>38</v>
      </c>
      <c r="E273" s="31" t="s">
        <v>38</v>
      </c>
      <c r="F273" s="31" t="s">
        <v>38</v>
      </c>
      <c r="G273" s="31" t="s">
        <v>38</v>
      </c>
      <c r="H273" s="31" t="s">
        <v>38</v>
      </c>
      <c r="I273" s="31">
        <v>0</v>
      </c>
      <c r="J273" s="31">
        <v>0</v>
      </c>
      <c r="K273" s="31">
        <v>0</v>
      </c>
      <c r="L273" s="31">
        <v>0</v>
      </c>
      <c r="M273" s="31">
        <v>39716.382701499999</v>
      </c>
      <c r="N273" s="31">
        <v>38825</v>
      </c>
      <c r="O273" s="31" t="s">
        <v>38</v>
      </c>
      <c r="P273" s="31" t="s">
        <v>38</v>
      </c>
      <c r="Q273" s="31" t="s">
        <v>38</v>
      </c>
      <c r="R273" s="31" t="s">
        <v>38</v>
      </c>
      <c r="S273" s="31" t="s">
        <v>38</v>
      </c>
      <c r="T273" s="31" t="s">
        <v>38</v>
      </c>
      <c r="U273" s="31" t="s">
        <v>38</v>
      </c>
      <c r="V273" s="31" t="s">
        <v>38</v>
      </c>
      <c r="W273" s="31" t="s">
        <v>38</v>
      </c>
      <c r="X273" s="31" t="s">
        <v>38</v>
      </c>
      <c r="Y273" s="30" t="s">
        <v>38</v>
      </c>
      <c r="Z273" s="30" t="s">
        <v>38</v>
      </c>
      <c r="AA273" s="30" t="s">
        <v>38</v>
      </c>
      <c r="AB273" s="30" t="s">
        <v>38</v>
      </c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</row>
    <row r="274" spans="1:87" s="42" customFormat="1" ht="13.5" customHeight="1">
      <c r="A274" s="29" t="s">
        <v>29</v>
      </c>
      <c r="B274" s="29"/>
      <c r="C274" s="31" t="s">
        <v>38</v>
      </c>
      <c r="D274" s="31" t="s">
        <v>38</v>
      </c>
      <c r="E274" s="31" t="s">
        <v>38</v>
      </c>
      <c r="F274" s="31" t="s">
        <v>38</v>
      </c>
      <c r="G274" s="31" t="s">
        <v>38</v>
      </c>
      <c r="H274" s="31" t="s">
        <v>38</v>
      </c>
      <c r="I274" s="31">
        <v>0</v>
      </c>
      <c r="J274" s="31">
        <v>0</v>
      </c>
      <c r="K274" s="31">
        <v>0</v>
      </c>
      <c r="L274" s="31">
        <v>0</v>
      </c>
      <c r="M274" s="31">
        <v>18453.542497499999</v>
      </c>
      <c r="N274" s="31">
        <v>17935</v>
      </c>
      <c r="O274" s="31" t="s">
        <v>38</v>
      </c>
      <c r="P274" s="31" t="s">
        <v>38</v>
      </c>
      <c r="Q274" s="31" t="s">
        <v>38</v>
      </c>
      <c r="R274" s="31" t="s">
        <v>38</v>
      </c>
      <c r="S274" s="31" t="s">
        <v>38</v>
      </c>
      <c r="T274" s="31" t="s">
        <v>38</v>
      </c>
      <c r="U274" s="31" t="s">
        <v>38</v>
      </c>
      <c r="V274" s="31" t="s">
        <v>38</v>
      </c>
      <c r="W274" s="31" t="s">
        <v>38</v>
      </c>
      <c r="X274" s="31" t="s">
        <v>38</v>
      </c>
      <c r="Y274" s="30" t="s">
        <v>38</v>
      </c>
      <c r="Z274" s="30" t="s">
        <v>38</v>
      </c>
      <c r="AA274" s="30" t="s">
        <v>38</v>
      </c>
      <c r="AB274" s="30" t="s">
        <v>38</v>
      </c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</row>
    <row r="275" spans="1:87" s="42" customFormat="1" ht="13.5" customHeight="1">
      <c r="A275" s="29" t="s">
        <v>30</v>
      </c>
      <c r="B275" s="29"/>
      <c r="C275" s="31" t="s">
        <v>38</v>
      </c>
      <c r="D275" s="31" t="s">
        <v>38</v>
      </c>
      <c r="E275" s="31" t="s">
        <v>38</v>
      </c>
      <c r="F275" s="31" t="s">
        <v>38</v>
      </c>
      <c r="G275" s="31" t="s">
        <v>38</v>
      </c>
      <c r="H275" s="31" t="s">
        <v>38</v>
      </c>
      <c r="I275" s="31">
        <v>0</v>
      </c>
      <c r="J275" s="31">
        <v>0</v>
      </c>
      <c r="K275" s="31">
        <v>0</v>
      </c>
      <c r="L275" s="31">
        <v>0</v>
      </c>
      <c r="M275" s="31">
        <v>36631.366172499998</v>
      </c>
      <c r="N275" s="31">
        <v>33558</v>
      </c>
      <c r="O275" s="31" t="s">
        <v>38</v>
      </c>
      <c r="P275" s="31" t="s">
        <v>38</v>
      </c>
      <c r="Q275" s="31" t="s">
        <v>38</v>
      </c>
      <c r="R275" s="31" t="s">
        <v>38</v>
      </c>
      <c r="S275" s="31" t="s">
        <v>38</v>
      </c>
      <c r="T275" s="31" t="s">
        <v>38</v>
      </c>
      <c r="U275" s="31" t="s">
        <v>38</v>
      </c>
      <c r="V275" s="31" t="s">
        <v>38</v>
      </c>
      <c r="W275" s="31" t="s">
        <v>38</v>
      </c>
      <c r="X275" s="31" t="s">
        <v>38</v>
      </c>
      <c r="Y275" s="30" t="s">
        <v>38</v>
      </c>
      <c r="Z275" s="30" t="s">
        <v>38</v>
      </c>
      <c r="AA275" s="30" t="s">
        <v>38</v>
      </c>
      <c r="AB275" s="30" t="s">
        <v>38</v>
      </c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</row>
    <row r="276" spans="1:87" s="42" customFormat="1" ht="13.5" customHeight="1">
      <c r="A276" s="29" t="s">
        <v>31</v>
      </c>
      <c r="B276" s="29"/>
      <c r="C276" s="31" t="s">
        <v>38</v>
      </c>
      <c r="D276" s="31" t="s">
        <v>38</v>
      </c>
      <c r="E276" s="31" t="s">
        <v>38</v>
      </c>
      <c r="F276" s="31" t="s">
        <v>38</v>
      </c>
      <c r="G276" s="31" t="s">
        <v>38</v>
      </c>
      <c r="H276" s="31" t="s">
        <v>38</v>
      </c>
      <c r="I276" s="31">
        <v>0</v>
      </c>
      <c r="J276" s="31">
        <v>0</v>
      </c>
      <c r="K276" s="31">
        <v>66.66621614799999</v>
      </c>
      <c r="L276" s="31">
        <v>0</v>
      </c>
      <c r="M276" s="31">
        <v>29776.601879200003</v>
      </c>
      <c r="N276" s="31">
        <v>29477</v>
      </c>
      <c r="O276" s="31" t="s">
        <v>38</v>
      </c>
      <c r="P276" s="31" t="s">
        <v>38</v>
      </c>
      <c r="Q276" s="31" t="s">
        <v>38</v>
      </c>
      <c r="R276" s="31" t="s">
        <v>38</v>
      </c>
      <c r="S276" s="31" t="s">
        <v>38</v>
      </c>
      <c r="T276" s="31" t="s">
        <v>38</v>
      </c>
      <c r="U276" s="31" t="s">
        <v>38</v>
      </c>
      <c r="V276" s="31" t="s">
        <v>38</v>
      </c>
      <c r="W276" s="31" t="s">
        <v>38</v>
      </c>
      <c r="X276" s="31" t="s">
        <v>38</v>
      </c>
      <c r="Y276" s="30" t="s">
        <v>38</v>
      </c>
      <c r="Z276" s="30" t="s">
        <v>38</v>
      </c>
      <c r="AA276" s="30" t="s">
        <v>38</v>
      </c>
      <c r="AB276" s="30" t="s">
        <v>38</v>
      </c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</row>
    <row r="277" spans="1:87" s="42" customFormat="1" ht="13.5" customHeight="1">
      <c r="A277" s="29" t="s">
        <v>32</v>
      </c>
      <c r="B277" s="29"/>
      <c r="C277" s="31" t="s">
        <v>38</v>
      </c>
      <c r="D277" s="31" t="s">
        <v>38</v>
      </c>
      <c r="E277" s="31" t="s">
        <v>38</v>
      </c>
      <c r="F277" s="31" t="s">
        <v>38</v>
      </c>
      <c r="G277" s="31" t="s">
        <v>38</v>
      </c>
      <c r="H277" s="31" t="s">
        <v>38</v>
      </c>
      <c r="I277" s="31">
        <v>0</v>
      </c>
      <c r="J277" s="31">
        <v>0</v>
      </c>
      <c r="K277" s="31">
        <v>0</v>
      </c>
      <c r="L277" s="31">
        <v>0</v>
      </c>
      <c r="M277" s="31">
        <v>19829.551964399994</v>
      </c>
      <c r="N277" s="31">
        <v>19589</v>
      </c>
      <c r="O277" s="31" t="s">
        <v>38</v>
      </c>
      <c r="P277" s="31" t="s">
        <v>38</v>
      </c>
      <c r="Q277" s="31" t="s">
        <v>38</v>
      </c>
      <c r="R277" s="31" t="s">
        <v>38</v>
      </c>
      <c r="S277" s="31" t="s">
        <v>38</v>
      </c>
      <c r="T277" s="31" t="s">
        <v>38</v>
      </c>
      <c r="U277" s="31" t="s">
        <v>38</v>
      </c>
      <c r="V277" s="31" t="s">
        <v>38</v>
      </c>
      <c r="W277" s="31" t="s">
        <v>38</v>
      </c>
      <c r="X277" s="31" t="s">
        <v>38</v>
      </c>
      <c r="Y277" s="30" t="s">
        <v>38</v>
      </c>
      <c r="Z277" s="30" t="s">
        <v>38</v>
      </c>
      <c r="AA277" s="30" t="s">
        <v>38</v>
      </c>
      <c r="AB277" s="30" t="s">
        <v>38</v>
      </c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</row>
    <row r="278" spans="1:87" s="42" customFormat="1" ht="13.5" customHeight="1">
      <c r="A278" s="29" t="s">
        <v>33</v>
      </c>
      <c r="B278" s="29"/>
      <c r="C278" s="31" t="s">
        <v>38</v>
      </c>
      <c r="D278" s="31" t="s">
        <v>38</v>
      </c>
      <c r="E278" s="31" t="s">
        <v>38</v>
      </c>
      <c r="F278" s="31" t="s">
        <v>38</v>
      </c>
      <c r="G278" s="31" t="s">
        <v>38</v>
      </c>
      <c r="H278" s="31" t="s">
        <v>38</v>
      </c>
      <c r="I278" s="31">
        <v>0</v>
      </c>
      <c r="J278" s="31">
        <v>0</v>
      </c>
      <c r="K278" s="31">
        <v>201.64394718000003</v>
      </c>
      <c r="L278" s="31">
        <v>134.68520000000001</v>
      </c>
      <c r="M278" s="31">
        <v>19185.899186899998</v>
      </c>
      <c r="N278" s="31">
        <v>19038</v>
      </c>
      <c r="O278" s="31" t="s">
        <v>38</v>
      </c>
      <c r="P278" s="31" t="s">
        <v>38</v>
      </c>
      <c r="Q278" s="31" t="s">
        <v>38</v>
      </c>
      <c r="R278" s="31" t="s">
        <v>38</v>
      </c>
      <c r="S278" s="31" t="s">
        <v>38</v>
      </c>
      <c r="T278" s="31" t="s">
        <v>38</v>
      </c>
      <c r="U278" s="31" t="s">
        <v>38</v>
      </c>
      <c r="V278" s="31" t="s">
        <v>38</v>
      </c>
      <c r="W278" s="31" t="s">
        <v>38</v>
      </c>
      <c r="X278" s="31" t="s">
        <v>38</v>
      </c>
      <c r="Y278" s="30" t="s">
        <v>38</v>
      </c>
      <c r="Z278" s="30" t="s">
        <v>38</v>
      </c>
      <c r="AA278" s="30" t="s">
        <v>38</v>
      </c>
      <c r="AB278" s="30" t="s">
        <v>38</v>
      </c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</row>
    <row r="279" spans="1:87" s="42" customFormat="1" ht="13.5" customHeight="1">
      <c r="A279" s="29" t="s">
        <v>34</v>
      </c>
      <c r="B279" s="29"/>
      <c r="C279" s="31" t="s">
        <v>38</v>
      </c>
      <c r="D279" s="31" t="s">
        <v>38</v>
      </c>
      <c r="E279" s="31" t="s">
        <v>38</v>
      </c>
      <c r="F279" s="31" t="s">
        <v>38</v>
      </c>
      <c r="G279" s="31" t="s">
        <v>38</v>
      </c>
      <c r="H279" s="31" t="s">
        <v>38</v>
      </c>
      <c r="I279" s="31">
        <v>0</v>
      </c>
      <c r="J279" s="31">
        <v>0</v>
      </c>
      <c r="K279" s="31">
        <v>0</v>
      </c>
      <c r="L279" s="31">
        <v>202.51920000000001</v>
      </c>
      <c r="M279" s="31">
        <v>36430.665810699997</v>
      </c>
      <c r="N279" s="31">
        <v>36293</v>
      </c>
      <c r="O279" s="31" t="s">
        <v>38</v>
      </c>
      <c r="P279" s="31" t="s">
        <v>38</v>
      </c>
      <c r="Q279" s="31" t="s">
        <v>38</v>
      </c>
      <c r="R279" s="31" t="s">
        <v>38</v>
      </c>
      <c r="S279" s="31" t="s">
        <v>38</v>
      </c>
      <c r="T279" s="31" t="s">
        <v>38</v>
      </c>
      <c r="U279" s="31" t="s">
        <v>38</v>
      </c>
      <c r="V279" s="31" t="s">
        <v>38</v>
      </c>
      <c r="W279" s="31" t="s">
        <v>38</v>
      </c>
      <c r="X279" s="31" t="s">
        <v>38</v>
      </c>
      <c r="Y279" s="30" t="s">
        <v>38</v>
      </c>
      <c r="Z279" s="30" t="s">
        <v>38</v>
      </c>
      <c r="AA279" s="30" t="s">
        <v>38</v>
      </c>
      <c r="AB279" s="30" t="s">
        <v>38</v>
      </c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</row>
    <row r="280" spans="1:87" s="42" customFormat="1" ht="13.5" customHeight="1">
      <c r="A280" s="29" t="s">
        <v>35</v>
      </c>
      <c r="B280" s="29"/>
      <c r="C280" s="31" t="s">
        <v>38</v>
      </c>
      <c r="D280" s="31" t="s">
        <v>38</v>
      </c>
      <c r="E280" s="31" t="s">
        <v>38</v>
      </c>
      <c r="F280" s="31" t="s">
        <v>38</v>
      </c>
      <c r="G280" s="31" t="s">
        <v>38</v>
      </c>
      <c r="H280" s="31" t="s">
        <v>38</v>
      </c>
      <c r="I280" s="31">
        <v>0</v>
      </c>
      <c r="J280" s="31">
        <v>0</v>
      </c>
      <c r="K280" s="31">
        <v>135.242764556</v>
      </c>
      <c r="L280" s="31" t="s">
        <v>38</v>
      </c>
      <c r="M280" s="31">
        <v>13779.997374299999</v>
      </c>
      <c r="N280" s="31">
        <v>14581</v>
      </c>
      <c r="O280" s="31" t="s">
        <v>38</v>
      </c>
      <c r="P280" s="31" t="s">
        <v>38</v>
      </c>
      <c r="Q280" s="31" t="s">
        <v>38</v>
      </c>
      <c r="R280" s="31" t="s">
        <v>38</v>
      </c>
      <c r="S280" s="31" t="s">
        <v>38</v>
      </c>
      <c r="T280" s="31" t="s">
        <v>38</v>
      </c>
      <c r="U280" s="31" t="s">
        <v>38</v>
      </c>
      <c r="V280" s="31" t="s">
        <v>38</v>
      </c>
      <c r="W280" s="31" t="s">
        <v>38</v>
      </c>
      <c r="X280" s="31" t="s">
        <v>38</v>
      </c>
      <c r="Y280" s="30" t="s">
        <v>38</v>
      </c>
      <c r="Z280" s="30" t="s">
        <v>38</v>
      </c>
      <c r="AA280" s="30" t="s">
        <v>38</v>
      </c>
      <c r="AB280" s="30" t="s">
        <v>38</v>
      </c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</row>
    <row r="281" spans="1:87" s="42" customFormat="1" ht="13.5" customHeight="1">
      <c r="A281" s="29"/>
      <c r="B281" s="29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0"/>
      <c r="Z281" s="30"/>
      <c r="AA281" s="30"/>
      <c r="AB281" s="30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</row>
    <row r="282" spans="1:87" s="42" customFormat="1" ht="13.5" customHeight="1">
      <c r="A282" s="37">
        <v>2020</v>
      </c>
      <c r="B282" s="29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0"/>
      <c r="Z282" s="30"/>
      <c r="AA282" s="30"/>
      <c r="AB282" s="30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</row>
    <row r="283" spans="1:87" s="42" customFormat="1" ht="13.5" customHeight="1">
      <c r="A283" s="29" t="s">
        <v>24</v>
      </c>
      <c r="B283" s="29"/>
      <c r="C283" s="31" t="s">
        <v>38</v>
      </c>
      <c r="D283" s="31" t="s">
        <v>38</v>
      </c>
      <c r="E283" s="31" t="s">
        <v>38</v>
      </c>
      <c r="F283" s="31" t="s">
        <v>38</v>
      </c>
      <c r="G283" s="31" t="s">
        <v>38</v>
      </c>
      <c r="H283" s="31" t="s">
        <v>38</v>
      </c>
      <c r="I283" s="31">
        <v>0</v>
      </c>
      <c r="J283" s="31">
        <v>0</v>
      </c>
      <c r="K283" s="31">
        <v>304.90614900899993</v>
      </c>
      <c r="L283" s="31">
        <v>135.69159999999999</v>
      </c>
      <c r="M283" s="31">
        <v>31007.944254999999</v>
      </c>
      <c r="N283" s="31">
        <v>29610</v>
      </c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0"/>
      <c r="Z283" s="30"/>
      <c r="AA283" s="30"/>
      <c r="AB283" s="30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</row>
    <row r="284" spans="1:87" s="42" customFormat="1" ht="13.5" customHeight="1">
      <c r="A284" s="29" t="s">
        <v>25</v>
      </c>
      <c r="B284" s="29"/>
      <c r="C284" s="31" t="s">
        <v>38</v>
      </c>
      <c r="D284" s="31" t="s">
        <v>38</v>
      </c>
      <c r="E284" s="31" t="s">
        <v>38</v>
      </c>
      <c r="F284" s="31" t="s">
        <v>38</v>
      </c>
      <c r="G284" s="31" t="s">
        <v>38</v>
      </c>
      <c r="H284" s="31" t="s">
        <v>38</v>
      </c>
      <c r="I284" s="31">
        <v>679.53996249999989</v>
      </c>
      <c r="J284" s="31">
        <v>680.05</v>
      </c>
      <c r="K284" s="31">
        <v>475.49640039999997</v>
      </c>
      <c r="L284" s="31">
        <v>306.02249999999998</v>
      </c>
      <c r="M284" s="31">
        <v>54146.736952999992</v>
      </c>
      <c r="N284" s="31">
        <v>54550</v>
      </c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0"/>
      <c r="Z284" s="30"/>
      <c r="AA284" s="30"/>
      <c r="AB284" s="30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</row>
    <row r="285" spans="1:87" s="42" customFormat="1" ht="13.5" customHeight="1">
      <c r="A285" s="29" t="s">
        <v>26</v>
      </c>
      <c r="B285" s="29"/>
      <c r="C285" s="31" t="s">
        <v>38</v>
      </c>
      <c r="D285" s="31" t="s">
        <v>38</v>
      </c>
      <c r="E285" s="31" t="s">
        <v>38</v>
      </c>
      <c r="F285" s="31" t="s">
        <v>38</v>
      </c>
      <c r="G285" s="31" t="s">
        <v>38</v>
      </c>
      <c r="H285" s="31" t="s">
        <v>38</v>
      </c>
      <c r="I285" s="31">
        <v>0</v>
      </c>
      <c r="J285" s="31">
        <v>0</v>
      </c>
      <c r="K285" s="31">
        <v>1021.11409735</v>
      </c>
      <c r="L285" s="31">
        <v>477.2278</v>
      </c>
      <c r="M285" s="31">
        <v>26108.448706500003</v>
      </c>
      <c r="N285" s="31">
        <v>27009.999922499999</v>
      </c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0"/>
      <c r="Z285" s="30"/>
      <c r="AA285" s="30"/>
      <c r="AB285" s="30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</row>
    <row r="286" spans="1:87" s="42" customFormat="1" ht="13.5" customHeight="1">
      <c r="A286" s="29" t="s">
        <v>27</v>
      </c>
      <c r="B286" s="29"/>
      <c r="C286" s="31" t="s">
        <v>38</v>
      </c>
      <c r="D286" s="31" t="s">
        <v>38</v>
      </c>
      <c r="E286" s="31" t="s">
        <v>38</v>
      </c>
      <c r="F286" s="31" t="s">
        <v>38</v>
      </c>
      <c r="G286" s="31" t="s">
        <v>38</v>
      </c>
      <c r="H286" s="31" t="s">
        <v>38</v>
      </c>
      <c r="I286" s="31">
        <v>0</v>
      </c>
      <c r="J286" s="31">
        <v>0</v>
      </c>
      <c r="K286" s="31">
        <v>3236.0547678800008</v>
      </c>
      <c r="L286" s="31">
        <v>1708.52</v>
      </c>
      <c r="M286" s="31">
        <v>0</v>
      </c>
      <c r="N286" s="31">
        <v>400</v>
      </c>
      <c r="O286" s="31">
        <v>23925.366074999998</v>
      </c>
      <c r="P286" s="31">
        <v>23280</v>
      </c>
      <c r="Q286" s="31">
        <v>0</v>
      </c>
      <c r="R286" s="31">
        <v>0</v>
      </c>
      <c r="S286" s="31" t="s">
        <v>38</v>
      </c>
      <c r="T286" s="31" t="s">
        <v>38</v>
      </c>
      <c r="U286" s="31" t="s">
        <v>38</v>
      </c>
      <c r="V286" s="31" t="s">
        <v>38</v>
      </c>
      <c r="W286" s="31" t="s">
        <v>38</v>
      </c>
      <c r="X286" s="31" t="s">
        <v>38</v>
      </c>
      <c r="Y286" s="30" t="s">
        <v>38</v>
      </c>
      <c r="Z286" s="30" t="s">
        <v>38</v>
      </c>
      <c r="AA286" s="30" t="s">
        <v>38</v>
      </c>
      <c r="AB286" s="30" t="s">
        <v>38</v>
      </c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</row>
    <row r="287" spans="1:87" s="42" customFormat="1" ht="13.5" customHeight="1">
      <c r="A287" s="29" t="s">
        <v>28</v>
      </c>
      <c r="B287" s="29"/>
      <c r="C287" s="31" t="s">
        <v>38</v>
      </c>
      <c r="D287" s="31" t="s">
        <v>38</v>
      </c>
      <c r="E287" s="31" t="s">
        <v>38</v>
      </c>
      <c r="F287" s="31" t="s">
        <v>38</v>
      </c>
      <c r="G287" s="31" t="s">
        <v>38</v>
      </c>
      <c r="H287" s="31" t="s">
        <v>38</v>
      </c>
      <c r="I287" s="31">
        <v>0</v>
      </c>
      <c r="J287" s="31">
        <v>0</v>
      </c>
      <c r="K287" s="31">
        <v>2220.5184528000004</v>
      </c>
      <c r="L287" s="31">
        <v>1027.68</v>
      </c>
      <c r="M287" s="31">
        <v>0</v>
      </c>
      <c r="N287" s="31">
        <v>0</v>
      </c>
      <c r="O287" s="31">
        <v>28721.525055999999</v>
      </c>
      <c r="P287" s="31">
        <v>28696</v>
      </c>
      <c r="Q287" s="31">
        <v>0</v>
      </c>
      <c r="R287" s="31">
        <v>0</v>
      </c>
      <c r="S287" s="31" t="s">
        <v>38</v>
      </c>
      <c r="T287" s="31" t="s">
        <v>38</v>
      </c>
      <c r="U287" s="31" t="s">
        <v>38</v>
      </c>
      <c r="V287" s="31" t="s">
        <v>38</v>
      </c>
      <c r="W287" s="31" t="s">
        <v>38</v>
      </c>
      <c r="X287" s="31" t="s">
        <v>38</v>
      </c>
      <c r="Y287" s="30" t="s">
        <v>38</v>
      </c>
      <c r="Z287" s="30" t="s">
        <v>38</v>
      </c>
      <c r="AA287" s="30" t="s">
        <v>38</v>
      </c>
      <c r="AB287" s="30" t="s">
        <v>38</v>
      </c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</row>
    <row r="288" spans="1:87" s="42" customFormat="1" ht="13.5" customHeight="1">
      <c r="A288" s="29" t="s">
        <v>29</v>
      </c>
      <c r="B288" s="29"/>
      <c r="C288" s="31" t="s">
        <v>38</v>
      </c>
      <c r="D288" s="31" t="s">
        <v>38</v>
      </c>
      <c r="E288" s="31" t="s">
        <v>38</v>
      </c>
      <c r="F288" s="31" t="s">
        <v>38</v>
      </c>
      <c r="G288" s="31" t="s">
        <v>38</v>
      </c>
      <c r="H288" s="31" t="s">
        <v>38</v>
      </c>
      <c r="I288" s="31">
        <v>0</v>
      </c>
      <c r="J288" s="31">
        <v>0</v>
      </c>
      <c r="K288" s="31">
        <v>3086.4326471000004</v>
      </c>
      <c r="L288" s="31">
        <v>2403.7370000000001</v>
      </c>
      <c r="M288" s="31">
        <v>0</v>
      </c>
      <c r="N288" s="31">
        <v>0</v>
      </c>
      <c r="O288" s="31">
        <v>46957.881027500014</v>
      </c>
      <c r="P288" s="31">
        <v>46244.931539999998</v>
      </c>
      <c r="Q288" s="31">
        <v>0</v>
      </c>
      <c r="R288" s="31">
        <v>0</v>
      </c>
      <c r="S288" s="31" t="s">
        <v>38</v>
      </c>
      <c r="T288" s="31" t="s">
        <v>38</v>
      </c>
      <c r="U288" s="31" t="s">
        <v>38</v>
      </c>
      <c r="V288" s="31" t="s">
        <v>38</v>
      </c>
      <c r="W288" s="31" t="s">
        <v>38</v>
      </c>
      <c r="X288" s="31" t="s">
        <v>38</v>
      </c>
      <c r="Y288" s="30" t="s">
        <v>38</v>
      </c>
      <c r="Z288" s="30" t="s">
        <v>38</v>
      </c>
      <c r="AA288" s="30" t="s">
        <v>38</v>
      </c>
      <c r="AB288" s="30" t="s">
        <v>38</v>
      </c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</row>
    <row r="289" spans="1:87" s="42" customFormat="1" ht="13.5" customHeight="1">
      <c r="A289" s="29" t="s">
        <v>30</v>
      </c>
      <c r="B289" s="29"/>
      <c r="C289" s="31" t="s">
        <v>38</v>
      </c>
      <c r="D289" s="31" t="s">
        <v>38</v>
      </c>
      <c r="E289" s="31" t="s">
        <v>38</v>
      </c>
      <c r="F289" s="31" t="s">
        <v>38</v>
      </c>
      <c r="G289" s="31" t="s">
        <v>38</v>
      </c>
      <c r="H289" s="31" t="s">
        <v>38</v>
      </c>
      <c r="I289" s="31">
        <v>0</v>
      </c>
      <c r="J289" s="31">
        <v>0</v>
      </c>
      <c r="K289" s="31">
        <v>2148.6204916351994</v>
      </c>
      <c r="L289" s="31">
        <v>1549.1339999999998</v>
      </c>
      <c r="M289" s="31">
        <v>0</v>
      </c>
      <c r="N289" s="31">
        <v>0</v>
      </c>
      <c r="O289" s="31">
        <v>49207.22958900001</v>
      </c>
      <c r="P289" s="31">
        <v>49665</v>
      </c>
      <c r="Q289" s="31">
        <v>0</v>
      </c>
      <c r="R289" s="31">
        <v>0</v>
      </c>
      <c r="S289" s="31" t="s">
        <v>38</v>
      </c>
      <c r="T289" s="31" t="s">
        <v>38</v>
      </c>
      <c r="U289" s="31" t="s">
        <v>38</v>
      </c>
      <c r="V289" s="31" t="s">
        <v>38</v>
      </c>
      <c r="W289" s="31" t="s">
        <v>38</v>
      </c>
      <c r="X289" s="31" t="s">
        <v>38</v>
      </c>
      <c r="Y289" s="30" t="s">
        <v>38</v>
      </c>
      <c r="Z289" s="30" t="s">
        <v>38</v>
      </c>
      <c r="AA289" s="30" t="s">
        <v>38</v>
      </c>
      <c r="AB289" s="30" t="s">
        <v>38</v>
      </c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</row>
    <row r="290" spans="1:87" s="42" customFormat="1" ht="13.5" customHeight="1">
      <c r="A290" s="29" t="s">
        <v>31</v>
      </c>
      <c r="B290" s="29"/>
      <c r="C290" s="31" t="s">
        <v>38</v>
      </c>
      <c r="D290" s="31" t="s">
        <v>38</v>
      </c>
      <c r="E290" s="31" t="s">
        <v>38</v>
      </c>
      <c r="F290" s="31" t="s">
        <v>38</v>
      </c>
      <c r="G290" s="31" t="s">
        <v>38</v>
      </c>
      <c r="H290" s="31" t="s">
        <v>38</v>
      </c>
      <c r="I290" s="31">
        <v>0</v>
      </c>
      <c r="J290" s="31">
        <v>0</v>
      </c>
      <c r="K290" s="31">
        <v>3172.2565980104996</v>
      </c>
      <c r="L290" s="31">
        <v>1639.641365</v>
      </c>
      <c r="M290" s="31">
        <v>0</v>
      </c>
      <c r="N290" s="31">
        <v>0</v>
      </c>
      <c r="O290" s="31">
        <v>49017.946078000001</v>
      </c>
      <c r="P290" s="31">
        <v>48375</v>
      </c>
      <c r="Q290" s="31">
        <v>0</v>
      </c>
      <c r="R290" s="31">
        <v>0</v>
      </c>
      <c r="S290" s="31" t="s">
        <v>38</v>
      </c>
      <c r="T290" s="31" t="s">
        <v>38</v>
      </c>
      <c r="U290" s="31" t="s">
        <v>38</v>
      </c>
      <c r="V290" s="31" t="s">
        <v>38</v>
      </c>
      <c r="W290" s="31" t="s">
        <v>38</v>
      </c>
      <c r="X290" s="31" t="s">
        <v>38</v>
      </c>
      <c r="Y290" s="30" t="s">
        <v>38</v>
      </c>
      <c r="Z290" s="30" t="s">
        <v>38</v>
      </c>
      <c r="AA290" s="30" t="s">
        <v>38</v>
      </c>
      <c r="AB290" s="30" t="s">
        <v>38</v>
      </c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</row>
    <row r="291" spans="1:87" s="42" customFormat="1" ht="13.5" customHeight="1">
      <c r="A291" s="29" t="s">
        <v>32</v>
      </c>
      <c r="B291" s="29"/>
      <c r="C291" s="31" t="s">
        <v>38</v>
      </c>
      <c r="D291" s="31" t="s">
        <v>38</v>
      </c>
      <c r="E291" s="31" t="s">
        <v>38</v>
      </c>
      <c r="F291" s="31" t="s">
        <v>38</v>
      </c>
      <c r="G291" s="31" t="s">
        <v>38</v>
      </c>
      <c r="H291" s="31" t="s">
        <v>38</v>
      </c>
      <c r="I291" s="31">
        <v>0</v>
      </c>
      <c r="J291" s="31">
        <v>0</v>
      </c>
      <c r="K291" s="31">
        <v>8055.4169681948788</v>
      </c>
      <c r="L291" s="31">
        <v>4276.6586239999997</v>
      </c>
      <c r="M291" s="31">
        <v>0</v>
      </c>
      <c r="N291" s="31">
        <v>0</v>
      </c>
      <c r="O291" s="31">
        <v>42778.750189500002</v>
      </c>
      <c r="P291" s="31">
        <v>43135</v>
      </c>
      <c r="Q291" s="31">
        <v>0</v>
      </c>
      <c r="R291" s="31">
        <v>0</v>
      </c>
      <c r="S291" s="31" t="s">
        <v>38</v>
      </c>
      <c r="T291" s="31" t="s">
        <v>38</v>
      </c>
      <c r="U291" s="31" t="s">
        <v>38</v>
      </c>
      <c r="V291" s="31" t="s">
        <v>38</v>
      </c>
      <c r="W291" s="31" t="s">
        <v>38</v>
      </c>
      <c r="X291" s="31" t="s">
        <v>38</v>
      </c>
      <c r="Y291" s="30" t="s">
        <v>38</v>
      </c>
      <c r="Z291" s="30" t="s">
        <v>38</v>
      </c>
      <c r="AA291" s="30" t="s">
        <v>38</v>
      </c>
      <c r="AB291" s="30" t="s">
        <v>38</v>
      </c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</row>
    <row r="292" spans="1:87" s="42" customFormat="1" ht="13.5" customHeight="1">
      <c r="A292" s="29" t="s">
        <v>33</v>
      </c>
      <c r="B292" s="29"/>
      <c r="C292" s="31" t="s">
        <v>38</v>
      </c>
      <c r="D292" s="31" t="s">
        <v>38</v>
      </c>
      <c r="E292" s="31" t="s">
        <v>38</v>
      </c>
      <c r="F292" s="31" t="s">
        <v>38</v>
      </c>
      <c r="G292" s="31" t="s">
        <v>38</v>
      </c>
      <c r="H292" s="31" t="s">
        <v>38</v>
      </c>
      <c r="I292" s="31">
        <v>0</v>
      </c>
      <c r="J292" s="31">
        <v>0</v>
      </c>
      <c r="K292" s="31">
        <v>9880.5827949640006</v>
      </c>
      <c r="L292" s="31">
        <v>6250.3900400000002</v>
      </c>
      <c r="M292" s="31">
        <v>0</v>
      </c>
      <c r="N292" s="31">
        <v>0</v>
      </c>
      <c r="O292" s="31">
        <v>52507.7417805</v>
      </c>
      <c r="P292" s="31">
        <v>53765</v>
      </c>
      <c r="Q292" s="31">
        <v>0</v>
      </c>
      <c r="R292" s="31">
        <v>0</v>
      </c>
      <c r="S292" s="31" t="s">
        <v>38</v>
      </c>
      <c r="T292" s="31" t="s">
        <v>38</v>
      </c>
      <c r="U292" s="31" t="s">
        <v>38</v>
      </c>
      <c r="V292" s="31" t="s">
        <v>38</v>
      </c>
      <c r="W292" s="31" t="s">
        <v>38</v>
      </c>
      <c r="X292" s="31" t="s">
        <v>38</v>
      </c>
      <c r="Y292" s="30" t="s">
        <v>38</v>
      </c>
      <c r="Z292" s="30" t="s">
        <v>38</v>
      </c>
      <c r="AA292" s="30" t="s">
        <v>38</v>
      </c>
      <c r="AB292" s="30" t="s">
        <v>38</v>
      </c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</row>
    <row r="293" spans="1:87" s="42" customFormat="1" ht="13.5" customHeight="1">
      <c r="A293" s="29" t="s">
        <v>34</v>
      </c>
      <c r="B293" s="29"/>
      <c r="C293" s="31" t="s">
        <v>38</v>
      </c>
      <c r="D293" s="31" t="s">
        <v>38</v>
      </c>
      <c r="E293" s="31" t="s">
        <v>38</v>
      </c>
      <c r="F293" s="31" t="s">
        <v>38</v>
      </c>
      <c r="G293" s="31" t="s">
        <v>38</v>
      </c>
      <c r="H293" s="31" t="s">
        <v>38</v>
      </c>
      <c r="I293" s="31">
        <v>0</v>
      </c>
      <c r="J293" s="31">
        <v>0</v>
      </c>
      <c r="K293" s="31">
        <v>7310.1671296083005</v>
      </c>
      <c r="L293" s="31">
        <v>7030.7484029999996</v>
      </c>
      <c r="M293" s="31">
        <v>0</v>
      </c>
      <c r="N293" s="31">
        <v>0</v>
      </c>
      <c r="O293" s="31">
        <v>66260.846869000015</v>
      </c>
      <c r="P293" s="31">
        <v>63870</v>
      </c>
      <c r="Q293" s="31">
        <v>799.32799999999997</v>
      </c>
      <c r="R293" s="31">
        <v>800</v>
      </c>
      <c r="S293" s="31" t="s">
        <v>38</v>
      </c>
      <c r="T293" s="31" t="s">
        <v>38</v>
      </c>
      <c r="U293" s="31" t="s">
        <v>38</v>
      </c>
      <c r="V293" s="31" t="s">
        <v>38</v>
      </c>
      <c r="W293" s="31" t="s">
        <v>38</v>
      </c>
      <c r="X293" s="31" t="s">
        <v>38</v>
      </c>
      <c r="Y293" s="30" t="s">
        <v>38</v>
      </c>
      <c r="Z293" s="30" t="s">
        <v>38</v>
      </c>
      <c r="AA293" s="30" t="s">
        <v>38</v>
      </c>
      <c r="AB293" s="30" t="s">
        <v>38</v>
      </c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</row>
    <row r="294" spans="1:87" s="42" customFormat="1" ht="13.5" customHeight="1">
      <c r="A294" s="29" t="s">
        <v>35</v>
      </c>
      <c r="B294" s="29"/>
      <c r="C294" s="31" t="s">
        <v>38</v>
      </c>
      <c r="D294" s="31" t="s">
        <v>38</v>
      </c>
      <c r="E294" s="31" t="s">
        <v>38</v>
      </c>
      <c r="F294" s="31" t="s">
        <v>38</v>
      </c>
      <c r="G294" s="31" t="s">
        <v>38</v>
      </c>
      <c r="H294" s="31" t="s">
        <v>38</v>
      </c>
      <c r="I294" s="31">
        <v>0</v>
      </c>
      <c r="J294" s="31">
        <v>0</v>
      </c>
      <c r="K294" s="31">
        <v>11543.498324697499</v>
      </c>
      <c r="L294" s="31">
        <v>12875.31414</v>
      </c>
      <c r="M294" s="31">
        <v>0</v>
      </c>
      <c r="N294" s="31">
        <v>0</v>
      </c>
      <c r="O294" s="31">
        <v>25801.595345999998</v>
      </c>
      <c r="P294" s="31">
        <v>28205</v>
      </c>
      <c r="Q294" s="31">
        <v>499.71499999999997</v>
      </c>
      <c r="R294" s="31">
        <v>500</v>
      </c>
      <c r="S294" s="31" t="s">
        <v>38</v>
      </c>
      <c r="T294" s="31" t="s">
        <v>38</v>
      </c>
      <c r="U294" s="31" t="s">
        <v>38</v>
      </c>
      <c r="V294" s="31" t="s">
        <v>38</v>
      </c>
      <c r="W294" s="31" t="s">
        <v>38</v>
      </c>
      <c r="X294" s="31" t="s">
        <v>38</v>
      </c>
      <c r="Y294" s="30" t="s">
        <v>38</v>
      </c>
      <c r="Z294" s="30" t="s">
        <v>38</v>
      </c>
      <c r="AA294" s="30" t="s">
        <v>38</v>
      </c>
      <c r="AB294" s="30" t="s">
        <v>38</v>
      </c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</row>
    <row r="295" spans="1:87" s="42" customFormat="1" ht="13.5" customHeight="1">
      <c r="A295" s="29"/>
      <c r="B295" s="29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0"/>
      <c r="Z295" s="30"/>
      <c r="AA295" s="30"/>
      <c r="AB295" s="30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</row>
    <row r="296" spans="1:87" s="42" customFormat="1" ht="13.5" customHeight="1">
      <c r="A296" s="37">
        <v>2021</v>
      </c>
      <c r="B296" s="29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0"/>
      <c r="Z296" s="30"/>
      <c r="AA296" s="30"/>
      <c r="AB296" s="30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</row>
    <row r="297" spans="1:87" s="42" customFormat="1" ht="13.5" customHeight="1">
      <c r="A297" s="29" t="s">
        <v>24</v>
      </c>
      <c r="B297" s="29"/>
      <c r="C297" s="31" t="s">
        <v>38</v>
      </c>
      <c r="D297" s="31" t="s">
        <v>38</v>
      </c>
      <c r="E297" s="31" t="s">
        <v>38</v>
      </c>
      <c r="F297" s="31" t="s">
        <v>38</v>
      </c>
      <c r="G297" s="31" t="s">
        <v>38</v>
      </c>
      <c r="H297" s="31" t="s">
        <v>38</v>
      </c>
      <c r="I297" s="31">
        <v>0</v>
      </c>
      <c r="J297" s="31">
        <v>0</v>
      </c>
      <c r="K297" s="31">
        <v>10464.554657843999</v>
      </c>
      <c r="L297" s="31">
        <v>7318.4743800000006</v>
      </c>
      <c r="M297" s="31">
        <v>0</v>
      </c>
      <c r="N297" s="31">
        <v>0</v>
      </c>
      <c r="O297" s="31">
        <v>41979.924146500001</v>
      </c>
      <c r="P297" s="31">
        <v>40385</v>
      </c>
      <c r="Q297" s="31">
        <v>1898.529</v>
      </c>
      <c r="R297" s="31">
        <v>1600</v>
      </c>
      <c r="S297" s="31" t="s">
        <v>38</v>
      </c>
      <c r="T297" s="31" t="s">
        <v>38</v>
      </c>
      <c r="U297" s="31" t="s">
        <v>38</v>
      </c>
      <c r="V297" s="31" t="s">
        <v>38</v>
      </c>
      <c r="W297" s="31" t="s">
        <v>38</v>
      </c>
      <c r="X297" s="31" t="s">
        <v>38</v>
      </c>
      <c r="Y297" s="30" t="s">
        <v>38</v>
      </c>
      <c r="Z297" s="30" t="s">
        <v>38</v>
      </c>
      <c r="AA297" s="30" t="s">
        <v>38</v>
      </c>
      <c r="AB297" s="30" t="s">
        <v>38</v>
      </c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</row>
    <row r="298" spans="1:87" s="42" customFormat="1" ht="13.5" customHeight="1">
      <c r="A298" s="29" t="s">
        <v>25</v>
      </c>
      <c r="B298" s="29"/>
      <c r="C298" s="31" t="s">
        <v>38</v>
      </c>
      <c r="D298" s="31" t="s">
        <v>38</v>
      </c>
      <c r="E298" s="31" t="s">
        <v>38</v>
      </c>
      <c r="F298" s="31" t="s">
        <v>38</v>
      </c>
      <c r="G298" s="31" t="s">
        <v>38</v>
      </c>
      <c r="H298" s="31" t="s">
        <v>38</v>
      </c>
      <c r="I298" s="31">
        <v>0</v>
      </c>
      <c r="J298" s="31">
        <v>0</v>
      </c>
      <c r="K298" s="31">
        <v>4959.4678973138007</v>
      </c>
      <c r="L298" s="31">
        <v>7329.5937800000002</v>
      </c>
      <c r="M298" s="31">
        <v>0</v>
      </c>
      <c r="N298" s="31">
        <v>0</v>
      </c>
      <c r="O298" s="31">
        <v>43525.146680500002</v>
      </c>
      <c r="P298" s="31">
        <v>44330</v>
      </c>
      <c r="Q298" s="31">
        <v>3697.2620000000002</v>
      </c>
      <c r="R298" s="31">
        <v>3000</v>
      </c>
      <c r="S298" s="31" t="s">
        <v>38</v>
      </c>
      <c r="T298" s="31" t="s">
        <v>38</v>
      </c>
      <c r="U298" s="31" t="s">
        <v>38</v>
      </c>
      <c r="V298" s="31" t="s">
        <v>38</v>
      </c>
      <c r="W298" s="31" t="s">
        <v>38</v>
      </c>
      <c r="X298" s="31" t="s">
        <v>38</v>
      </c>
      <c r="Y298" s="30" t="s">
        <v>38</v>
      </c>
      <c r="Z298" s="30" t="s">
        <v>38</v>
      </c>
      <c r="AA298" s="30" t="s">
        <v>38</v>
      </c>
      <c r="AB298" s="30" t="s">
        <v>38</v>
      </c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</row>
    <row r="299" spans="1:87" s="42" customFormat="1" ht="13.5" customHeight="1">
      <c r="A299" s="29" t="s">
        <v>26</v>
      </c>
      <c r="B299" s="29"/>
      <c r="C299" s="31" t="s">
        <v>38</v>
      </c>
      <c r="D299" s="31" t="s">
        <v>38</v>
      </c>
      <c r="E299" s="31" t="s">
        <v>38</v>
      </c>
      <c r="F299" s="31" t="s">
        <v>38</v>
      </c>
      <c r="G299" s="31" t="s">
        <v>38</v>
      </c>
      <c r="H299" s="31" t="s">
        <v>38</v>
      </c>
      <c r="I299" s="31">
        <v>0</v>
      </c>
      <c r="J299" s="31">
        <v>0</v>
      </c>
      <c r="K299" s="31">
        <v>9693.9666797109021</v>
      </c>
      <c r="L299" s="31">
        <v>7152.9575600000007</v>
      </c>
      <c r="M299" s="31">
        <v>0</v>
      </c>
      <c r="N299" s="31">
        <v>0</v>
      </c>
      <c r="O299" s="31">
        <v>32136.245890999999</v>
      </c>
      <c r="P299" s="31">
        <v>32090</v>
      </c>
      <c r="Q299" s="31">
        <v>3007.1881000000003</v>
      </c>
      <c r="R299" s="31">
        <v>3210</v>
      </c>
      <c r="S299" s="31" t="s">
        <v>38</v>
      </c>
      <c r="T299" s="31" t="s">
        <v>38</v>
      </c>
      <c r="U299" s="31" t="s">
        <v>38</v>
      </c>
      <c r="V299" s="31" t="s">
        <v>38</v>
      </c>
      <c r="W299" s="31" t="s">
        <v>38</v>
      </c>
      <c r="X299" s="31" t="s">
        <v>38</v>
      </c>
      <c r="Y299" s="30" t="s">
        <v>38</v>
      </c>
      <c r="Z299" s="30" t="s">
        <v>38</v>
      </c>
      <c r="AA299" s="30" t="s">
        <v>38</v>
      </c>
      <c r="AB299" s="30" t="s">
        <v>38</v>
      </c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</row>
    <row r="300" spans="1:87" s="42" customFormat="1" ht="13.5" customHeight="1">
      <c r="A300" s="29" t="s">
        <v>27</v>
      </c>
      <c r="B300" s="29"/>
      <c r="C300" s="31" t="s">
        <v>38</v>
      </c>
      <c r="D300" s="31" t="s">
        <v>38</v>
      </c>
      <c r="E300" s="31" t="s">
        <v>38</v>
      </c>
      <c r="F300" s="31" t="s">
        <v>38</v>
      </c>
      <c r="G300" s="31" t="s">
        <v>38</v>
      </c>
      <c r="H300" s="31" t="s">
        <v>38</v>
      </c>
      <c r="I300" s="31">
        <v>0</v>
      </c>
      <c r="J300" s="31">
        <v>0</v>
      </c>
      <c r="K300" s="31">
        <v>13450.3105173944</v>
      </c>
      <c r="L300" s="31">
        <v>11549.601050000001</v>
      </c>
      <c r="M300" s="31">
        <v>0</v>
      </c>
      <c r="N300" s="31">
        <v>0</v>
      </c>
      <c r="O300" s="31">
        <v>22587.686331000004</v>
      </c>
      <c r="P300" s="31">
        <v>22440</v>
      </c>
      <c r="Q300" s="31">
        <v>1998.62</v>
      </c>
      <c r="R300" s="31">
        <v>2300</v>
      </c>
      <c r="S300" s="31" t="s">
        <v>38</v>
      </c>
      <c r="T300" s="31" t="s">
        <v>38</v>
      </c>
      <c r="U300" s="31" t="s">
        <v>38</v>
      </c>
      <c r="V300" s="31" t="s">
        <v>38</v>
      </c>
      <c r="W300" s="31" t="s">
        <v>38</v>
      </c>
      <c r="X300" s="31" t="s">
        <v>38</v>
      </c>
      <c r="Y300" s="30" t="s">
        <v>38</v>
      </c>
      <c r="Z300" s="30" t="s">
        <v>38</v>
      </c>
      <c r="AA300" s="30" t="s">
        <v>38</v>
      </c>
      <c r="AB300" s="30" t="s">
        <v>38</v>
      </c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</row>
    <row r="301" spans="1:87" s="42" customFormat="1" ht="13.5" customHeight="1">
      <c r="A301" s="29" t="s">
        <v>28</v>
      </c>
      <c r="B301" s="29"/>
      <c r="C301" s="31" t="s">
        <v>38</v>
      </c>
      <c r="D301" s="31" t="s">
        <v>38</v>
      </c>
      <c r="E301" s="31" t="s">
        <v>38</v>
      </c>
      <c r="F301" s="31" t="s">
        <v>38</v>
      </c>
      <c r="G301" s="31" t="s">
        <v>38</v>
      </c>
      <c r="H301" s="31" t="s">
        <v>38</v>
      </c>
      <c r="I301" s="31">
        <v>0</v>
      </c>
      <c r="J301" s="31">
        <v>0</v>
      </c>
      <c r="K301" s="31">
        <v>12559.149408339601</v>
      </c>
      <c r="L301" s="31">
        <v>10252.382800000001</v>
      </c>
      <c r="M301" s="31">
        <v>0</v>
      </c>
      <c r="N301" s="31">
        <v>0</v>
      </c>
      <c r="O301" s="31">
        <v>15468.277795</v>
      </c>
      <c r="P301" s="31">
        <v>15469.89983</v>
      </c>
      <c r="Q301" s="31">
        <v>899.37900000000002</v>
      </c>
      <c r="R301" s="31">
        <v>1400</v>
      </c>
      <c r="S301" s="31" t="s">
        <v>38</v>
      </c>
      <c r="T301" s="31" t="s">
        <v>38</v>
      </c>
      <c r="U301" s="31" t="s">
        <v>38</v>
      </c>
      <c r="V301" s="31" t="s">
        <v>38</v>
      </c>
      <c r="W301" s="31" t="s">
        <v>38</v>
      </c>
      <c r="X301" s="31" t="s">
        <v>38</v>
      </c>
      <c r="Y301" s="30" t="s">
        <v>38</v>
      </c>
      <c r="Z301" s="30" t="s">
        <v>38</v>
      </c>
      <c r="AA301" s="30" t="s">
        <v>38</v>
      </c>
      <c r="AB301" s="30" t="s">
        <v>38</v>
      </c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</row>
    <row r="302" spans="1:87" s="42" customFormat="1" ht="13.5" customHeight="1">
      <c r="A302" s="29" t="s">
        <v>29</v>
      </c>
      <c r="B302" s="29"/>
      <c r="C302" s="31" t="s">
        <v>38</v>
      </c>
      <c r="D302" s="31" t="s">
        <v>38</v>
      </c>
      <c r="E302" s="31" t="s">
        <v>38</v>
      </c>
      <c r="F302" s="31" t="s">
        <v>38</v>
      </c>
      <c r="G302" s="31" t="s">
        <v>38</v>
      </c>
      <c r="H302" s="31" t="s">
        <v>38</v>
      </c>
      <c r="I302" s="31">
        <v>0</v>
      </c>
      <c r="J302" s="31">
        <v>0</v>
      </c>
      <c r="K302" s="31">
        <v>6160.8936352788014</v>
      </c>
      <c r="L302" s="31">
        <v>7023.0695700000006</v>
      </c>
      <c r="M302" s="31">
        <v>0</v>
      </c>
      <c r="N302" s="31">
        <v>0</v>
      </c>
      <c r="O302" s="31">
        <v>17133.348569499998</v>
      </c>
      <c r="P302" s="31">
        <v>16135</v>
      </c>
      <c r="Q302" s="31">
        <v>699.51700000000005</v>
      </c>
      <c r="R302" s="31">
        <v>700</v>
      </c>
      <c r="S302" s="31" t="s">
        <v>38</v>
      </c>
      <c r="T302" s="31" t="s">
        <v>38</v>
      </c>
      <c r="U302" s="31" t="s">
        <v>38</v>
      </c>
      <c r="V302" s="31" t="s">
        <v>38</v>
      </c>
      <c r="W302" s="31" t="s">
        <v>38</v>
      </c>
      <c r="X302" s="31" t="s">
        <v>38</v>
      </c>
      <c r="Y302" s="30" t="s">
        <v>38</v>
      </c>
      <c r="Z302" s="30" t="s">
        <v>38</v>
      </c>
      <c r="AA302" s="30" t="s">
        <v>38</v>
      </c>
      <c r="AB302" s="30" t="s">
        <v>38</v>
      </c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</row>
    <row r="303" spans="1:87" s="42" customFormat="1" ht="13.5" customHeight="1">
      <c r="A303" s="29" t="s">
        <v>30</v>
      </c>
      <c r="B303" s="29"/>
      <c r="C303" s="31" t="s">
        <v>38</v>
      </c>
      <c r="D303" s="31" t="s">
        <v>38</v>
      </c>
      <c r="E303" s="31" t="s">
        <v>38</v>
      </c>
      <c r="F303" s="31" t="s">
        <v>38</v>
      </c>
      <c r="G303" s="31" t="s">
        <v>38</v>
      </c>
      <c r="H303" s="31" t="s">
        <v>38</v>
      </c>
      <c r="I303" s="31">
        <v>0</v>
      </c>
      <c r="J303" s="31">
        <v>0</v>
      </c>
      <c r="K303" s="31">
        <v>11733.369231619001</v>
      </c>
      <c r="L303" s="31">
        <v>10744.326499999999</v>
      </c>
      <c r="M303" s="31">
        <v>0</v>
      </c>
      <c r="N303" s="31">
        <v>0</v>
      </c>
      <c r="O303" s="31">
        <v>19182.869471000002</v>
      </c>
      <c r="P303" s="31">
        <v>19985</v>
      </c>
      <c r="Q303" s="31">
        <v>699.51700000000005</v>
      </c>
      <c r="R303" s="31">
        <v>700</v>
      </c>
      <c r="S303" s="31" t="s">
        <v>38</v>
      </c>
      <c r="T303" s="31" t="s">
        <v>38</v>
      </c>
      <c r="U303" s="31" t="s">
        <v>38</v>
      </c>
      <c r="V303" s="31" t="s">
        <v>38</v>
      </c>
      <c r="W303" s="31" t="s">
        <v>38</v>
      </c>
      <c r="X303" s="31" t="s">
        <v>38</v>
      </c>
      <c r="Y303" s="30" t="s">
        <v>38</v>
      </c>
      <c r="Z303" s="30" t="s">
        <v>38</v>
      </c>
      <c r="AA303" s="30" t="s">
        <v>38</v>
      </c>
      <c r="AB303" s="30" t="s">
        <v>38</v>
      </c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</row>
    <row r="304" spans="1:87" s="42" customFormat="1" ht="13.5" customHeight="1">
      <c r="A304" s="29" t="s">
        <v>31</v>
      </c>
      <c r="B304" s="29"/>
      <c r="C304" s="31" t="s">
        <v>38</v>
      </c>
      <c r="D304" s="31" t="s">
        <v>38</v>
      </c>
      <c r="E304" s="31" t="s">
        <v>38</v>
      </c>
      <c r="F304" s="31" t="s">
        <v>38</v>
      </c>
      <c r="G304" s="31" t="s">
        <v>38</v>
      </c>
      <c r="H304" s="31" t="s">
        <v>38</v>
      </c>
      <c r="I304" s="31">
        <v>0</v>
      </c>
      <c r="J304" s="31">
        <v>0</v>
      </c>
      <c r="K304" s="31">
        <v>11532.557688938999</v>
      </c>
      <c r="L304" s="31">
        <v>11979.8007</v>
      </c>
      <c r="M304" s="31">
        <v>0</v>
      </c>
      <c r="N304" s="31">
        <v>0</v>
      </c>
      <c r="O304" s="31">
        <v>31351.690756499996</v>
      </c>
      <c r="P304" s="31">
        <v>31155</v>
      </c>
      <c r="Q304" s="31">
        <v>1199.172</v>
      </c>
      <c r="R304" s="31">
        <v>1000</v>
      </c>
      <c r="S304" s="31" t="s">
        <v>38</v>
      </c>
      <c r="T304" s="31" t="s">
        <v>38</v>
      </c>
      <c r="U304" s="31" t="s">
        <v>38</v>
      </c>
      <c r="V304" s="31" t="s">
        <v>38</v>
      </c>
      <c r="W304" s="31" t="s">
        <v>38</v>
      </c>
      <c r="X304" s="31" t="s">
        <v>38</v>
      </c>
      <c r="Y304" s="30" t="s">
        <v>38</v>
      </c>
      <c r="Z304" s="30" t="s">
        <v>38</v>
      </c>
      <c r="AA304" s="30" t="s">
        <v>38</v>
      </c>
      <c r="AB304" s="30" t="s">
        <v>38</v>
      </c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</row>
    <row r="305" spans="1:87" s="42" customFormat="1" ht="13.5" customHeight="1">
      <c r="A305" s="29" t="s">
        <v>32</v>
      </c>
      <c r="B305" s="29"/>
      <c r="C305" s="31" t="s">
        <v>38</v>
      </c>
      <c r="D305" s="31" t="s">
        <v>38</v>
      </c>
      <c r="E305" s="31" t="s">
        <v>38</v>
      </c>
      <c r="F305" s="31" t="s">
        <v>38</v>
      </c>
      <c r="G305" s="31" t="s">
        <v>38</v>
      </c>
      <c r="H305" s="31" t="s">
        <v>38</v>
      </c>
      <c r="I305" s="31">
        <v>0</v>
      </c>
      <c r="J305" s="31">
        <v>0</v>
      </c>
      <c r="K305" s="31">
        <v>6961.2127386287202</v>
      </c>
      <c r="L305" s="31">
        <v>8030.1795199999997</v>
      </c>
      <c r="M305" s="31">
        <v>0</v>
      </c>
      <c r="N305" s="31">
        <v>0</v>
      </c>
      <c r="O305" s="31">
        <v>34701.131830500002</v>
      </c>
      <c r="P305" s="31">
        <v>33805</v>
      </c>
      <c r="Q305" s="31">
        <v>1199.172</v>
      </c>
      <c r="R305" s="31">
        <v>1300</v>
      </c>
      <c r="S305" s="31" t="s">
        <v>38</v>
      </c>
      <c r="T305" s="31" t="s">
        <v>38</v>
      </c>
      <c r="U305" s="31" t="s">
        <v>38</v>
      </c>
      <c r="V305" s="31" t="s">
        <v>38</v>
      </c>
      <c r="W305" s="31" t="s">
        <v>38</v>
      </c>
      <c r="X305" s="31" t="s">
        <v>38</v>
      </c>
      <c r="Y305" s="30" t="s">
        <v>38</v>
      </c>
      <c r="Z305" s="30" t="s">
        <v>38</v>
      </c>
      <c r="AA305" s="30" t="s">
        <v>38</v>
      </c>
      <c r="AB305" s="30" t="s">
        <v>38</v>
      </c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</row>
    <row r="306" spans="1:87" s="42" customFormat="1" ht="13.5" customHeight="1">
      <c r="A306" s="29" t="s">
        <v>33</v>
      </c>
      <c r="B306" s="29"/>
      <c r="C306" s="31" t="s">
        <v>38</v>
      </c>
      <c r="D306" s="31" t="s">
        <v>38</v>
      </c>
      <c r="E306" s="31" t="s">
        <v>38</v>
      </c>
      <c r="F306" s="31" t="s">
        <v>38</v>
      </c>
      <c r="G306" s="31" t="s">
        <v>38</v>
      </c>
      <c r="H306" s="31" t="s">
        <v>38</v>
      </c>
      <c r="I306" s="31">
        <v>0</v>
      </c>
      <c r="J306" s="31">
        <v>0</v>
      </c>
      <c r="K306" s="31">
        <v>10361.416933671599</v>
      </c>
      <c r="L306" s="31">
        <v>10170.746207999999</v>
      </c>
      <c r="M306" s="31">
        <v>0</v>
      </c>
      <c r="N306" s="31">
        <v>0</v>
      </c>
      <c r="O306" s="31">
        <v>42605.248348499998</v>
      </c>
      <c r="P306" s="31">
        <v>43210</v>
      </c>
      <c r="Q306" s="31">
        <v>3297.163</v>
      </c>
      <c r="R306" s="31">
        <v>2400</v>
      </c>
      <c r="S306" s="31" t="s">
        <v>38</v>
      </c>
      <c r="T306" s="31" t="s">
        <v>38</v>
      </c>
      <c r="U306" s="31" t="s">
        <v>38</v>
      </c>
      <c r="V306" s="31" t="s">
        <v>38</v>
      </c>
      <c r="W306" s="31" t="s">
        <v>38</v>
      </c>
      <c r="X306" s="31" t="s">
        <v>38</v>
      </c>
      <c r="Y306" s="30" t="s">
        <v>38</v>
      </c>
      <c r="Z306" s="30" t="s">
        <v>38</v>
      </c>
      <c r="AA306" s="30" t="s">
        <v>38</v>
      </c>
      <c r="AB306" s="30" t="s">
        <v>38</v>
      </c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</row>
    <row r="307" spans="1:87" s="42" customFormat="1" ht="13.5" customHeight="1">
      <c r="A307" s="29" t="s">
        <v>34</v>
      </c>
      <c r="B307" s="29"/>
      <c r="C307" s="31" t="s">
        <v>38</v>
      </c>
      <c r="D307" s="31" t="s">
        <v>38</v>
      </c>
      <c r="E307" s="31" t="s">
        <v>38</v>
      </c>
      <c r="F307" s="31" t="s">
        <v>38</v>
      </c>
      <c r="G307" s="31" t="s">
        <v>38</v>
      </c>
      <c r="H307" s="31" t="s">
        <v>38</v>
      </c>
      <c r="I307" s="31">
        <v>0</v>
      </c>
      <c r="J307" s="31">
        <v>0</v>
      </c>
      <c r="K307" s="31">
        <v>20599.908216355303</v>
      </c>
      <c r="L307" s="31">
        <v>21698.769470000003</v>
      </c>
      <c r="M307" s="31">
        <v>0</v>
      </c>
      <c r="N307" s="31">
        <v>0</v>
      </c>
      <c r="O307" s="31">
        <v>34600.90723199999</v>
      </c>
      <c r="P307" s="31">
        <v>36305</v>
      </c>
      <c r="Q307" s="31">
        <v>42524.198043600001</v>
      </c>
      <c r="R307" s="31">
        <v>78014.86</v>
      </c>
      <c r="S307" s="31" t="s">
        <v>38</v>
      </c>
      <c r="T307" s="31" t="s">
        <v>38</v>
      </c>
      <c r="U307" s="31" t="s">
        <v>38</v>
      </c>
      <c r="V307" s="31" t="s">
        <v>38</v>
      </c>
      <c r="W307" s="31" t="s">
        <v>38</v>
      </c>
      <c r="X307" s="31" t="s">
        <v>38</v>
      </c>
      <c r="Y307" s="30" t="s">
        <v>38</v>
      </c>
      <c r="Z307" s="30" t="s">
        <v>38</v>
      </c>
      <c r="AA307" s="30" t="s">
        <v>38</v>
      </c>
      <c r="AB307" s="30" t="s">
        <v>38</v>
      </c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</row>
    <row r="308" spans="1:87" s="42" customFormat="1" ht="13.5" customHeight="1">
      <c r="A308" s="29" t="s">
        <v>35</v>
      </c>
      <c r="B308" s="29"/>
      <c r="C308" s="31" t="s">
        <v>38</v>
      </c>
      <c r="D308" s="31" t="s">
        <v>38</v>
      </c>
      <c r="E308" s="31" t="s">
        <v>38</v>
      </c>
      <c r="F308" s="31" t="s">
        <v>38</v>
      </c>
      <c r="G308" s="31" t="s">
        <v>38</v>
      </c>
      <c r="H308" s="31" t="s">
        <v>38</v>
      </c>
      <c r="I308" s="31">
        <v>0</v>
      </c>
      <c r="J308" s="31">
        <v>0</v>
      </c>
      <c r="K308" s="31">
        <v>19283.040352704997</v>
      </c>
      <c r="L308" s="31">
        <v>19966.3541</v>
      </c>
      <c r="M308" s="31">
        <v>0</v>
      </c>
      <c r="N308" s="31">
        <v>0</v>
      </c>
      <c r="O308" s="31">
        <v>6259.3883274999998</v>
      </c>
      <c r="P308" s="31">
        <v>6331.4784500000005</v>
      </c>
      <c r="Q308" s="31">
        <v>0</v>
      </c>
      <c r="R308" s="31">
        <v>0</v>
      </c>
      <c r="S308" s="31" t="s">
        <v>38</v>
      </c>
      <c r="T308" s="31" t="s">
        <v>38</v>
      </c>
      <c r="U308" s="31" t="s">
        <v>38</v>
      </c>
      <c r="V308" s="31" t="s">
        <v>38</v>
      </c>
      <c r="W308" s="31" t="s">
        <v>38</v>
      </c>
      <c r="X308" s="31" t="s">
        <v>38</v>
      </c>
      <c r="Y308" s="30" t="s">
        <v>38</v>
      </c>
      <c r="Z308" s="30" t="s">
        <v>38</v>
      </c>
      <c r="AA308" s="30" t="s">
        <v>38</v>
      </c>
      <c r="AB308" s="30" t="s">
        <v>38</v>
      </c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</row>
    <row r="309" spans="1:87" s="42" customFormat="1" ht="13.5" customHeight="1">
      <c r="A309" s="29"/>
      <c r="B309" s="29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/>
      <c r="Z309" s="30"/>
      <c r="AA309" s="30"/>
      <c r="AB309" s="30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</row>
    <row r="310" spans="1:87" s="42" customFormat="1" ht="13.5" customHeight="1">
      <c r="A310" s="37">
        <v>2022</v>
      </c>
      <c r="B310" s="29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0"/>
      <c r="Z310" s="30"/>
      <c r="AA310" s="30"/>
      <c r="AB310" s="30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</row>
    <row r="311" spans="1:87" s="42" customFormat="1" ht="13.5" customHeight="1">
      <c r="A311" s="29" t="s">
        <v>24</v>
      </c>
      <c r="B311" s="29"/>
      <c r="C311" s="31" t="s">
        <v>38</v>
      </c>
      <c r="D311" s="31" t="s">
        <v>38</v>
      </c>
      <c r="E311" s="31" t="s">
        <v>38</v>
      </c>
      <c r="F311" s="31" t="s">
        <v>38</v>
      </c>
      <c r="G311" s="31" t="s">
        <v>38</v>
      </c>
      <c r="H311" s="31" t="s">
        <v>38</v>
      </c>
      <c r="I311" s="31">
        <v>0</v>
      </c>
      <c r="J311" s="31">
        <v>0</v>
      </c>
      <c r="K311" s="31">
        <v>13255.482793835101</v>
      </c>
      <c r="L311" s="31">
        <v>9051.7300799999994</v>
      </c>
      <c r="M311" s="31">
        <v>0</v>
      </c>
      <c r="N311" s="31">
        <v>0</v>
      </c>
      <c r="O311" s="31">
        <v>19736.084426999998</v>
      </c>
      <c r="P311" s="31">
        <v>19438</v>
      </c>
      <c r="Q311" s="31">
        <v>1099.241</v>
      </c>
      <c r="R311" s="31">
        <v>1100</v>
      </c>
      <c r="S311" s="31" t="s">
        <v>38</v>
      </c>
      <c r="T311" s="31" t="s">
        <v>38</v>
      </c>
      <c r="U311" s="31" t="s">
        <v>38</v>
      </c>
      <c r="V311" s="31" t="s">
        <v>38</v>
      </c>
      <c r="W311" s="31" t="s">
        <v>38</v>
      </c>
      <c r="X311" s="31" t="s">
        <v>38</v>
      </c>
      <c r="Y311" s="30" t="s">
        <v>38</v>
      </c>
      <c r="Z311" s="30" t="s">
        <v>38</v>
      </c>
      <c r="AA311" s="30" t="s">
        <v>38</v>
      </c>
      <c r="AB311" s="30" t="s">
        <v>38</v>
      </c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</row>
    <row r="312" spans="1:87" s="42" customFormat="1" ht="13.5" customHeight="1">
      <c r="A312" s="29" t="s">
        <v>25</v>
      </c>
      <c r="B312" s="29"/>
      <c r="C312" s="31" t="s">
        <v>38</v>
      </c>
      <c r="D312" s="31" t="s">
        <v>38</v>
      </c>
      <c r="E312" s="31" t="s">
        <v>38</v>
      </c>
      <c r="F312" s="31" t="s">
        <v>38</v>
      </c>
      <c r="G312" s="31" t="s">
        <v>38</v>
      </c>
      <c r="H312" s="31" t="s">
        <v>38</v>
      </c>
      <c r="I312" s="31">
        <v>14244.0847952</v>
      </c>
      <c r="J312" s="31">
        <v>14253.92</v>
      </c>
      <c r="K312" s="31">
        <v>7967.0576438644002</v>
      </c>
      <c r="L312" s="31">
        <v>8702.0181599999996</v>
      </c>
      <c r="M312" s="31">
        <v>0</v>
      </c>
      <c r="N312" s="31">
        <v>0</v>
      </c>
      <c r="O312" s="31">
        <v>17378.263943000005</v>
      </c>
      <c r="P312" s="31">
        <v>17280</v>
      </c>
      <c r="Q312" s="31">
        <v>399.72399999999999</v>
      </c>
      <c r="R312" s="31">
        <v>400</v>
      </c>
      <c r="S312" s="31" t="s">
        <v>38</v>
      </c>
      <c r="T312" s="31" t="s">
        <v>38</v>
      </c>
      <c r="U312" s="31" t="s">
        <v>38</v>
      </c>
      <c r="V312" s="31" t="s">
        <v>38</v>
      </c>
      <c r="W312" s="31" t="s">
        <v>38</v>
      </c>
      <c r="X312" s="31" t="s">
        <v>38</v>
      </c>
      <c r="Y312" s="30" t="s">
        <v>38</v>
      </c>
      <c r="Z312" s="30" t="s">
        <v>38</v>
      </c>
      <c r="AA312" s="30" t="s">
        <v>38</v>
      </c>
      <c r="AB312" s="30" t="s">
        <v>38</v>
      </c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</row>
    <row r="313" spans="1:87" s="42" customFormat="1" ht="13.5" customHeight="1">
      <c r="A313" s="29" t="s">
        <v>26</v>
      </c>
      <c r="B313" s="29"/>
      <c r="C313" s="31" t="s">
        <v>38</v>
      </c>
      <c r="D313" s="31" t="s">
        <v>38</v>
      </c>
      <c r="E313" s="31" t="s">
        <v>38</v>
      </c>
      <c r="F313" s="31" t="s">
        <v>38</v>
      </c>
      <c r="G313" s="31" t="s">
        <v>38</v>
      </c>
      <c r="H313" s="31" t="s">
        <v>38</v>
      </c>
      <c r="I313" s="31" t="s">
        <v>38</v>
      </c>
      <c r="J313" s="31" t="s">
        <v>38</v>
      </c>
      <c r="K313" s="31">
        <v>12146.913276257201</v>
      </c>
      <c r="L313" s="31">
        <v>11043.97112</v>
      </c>
      <c r="M313" s="31">
        <v>0</v>
      </c>
      <c r="N313" s="31">
        <v>0</v>
      </c>
      <c r="O313" s="31">
        <v>4669.5651750000006</v>
      </c>
      <c r="P313" s="31">
        <v>5070</v>
      </c>
      <c r="Q313" s="31" t="s">
        <v>38</v>
      </c>
      <c r="R313" s="31" t="s">
        <v>38</v>
      </c>
      <c r="S313" s="31" t="s">
        <v>38</v>
      </c>
      <c r="T313" s="31" t="s">
        <v>38</v>
      </c>
      <c r="U313" s="31" t="s">
        <v>38</v>
      </c>
      <c r="V313" s="31" t="s">
        <v>38</v>
      </c>
      <c r="W313" s="31" t="s">
        <v>38</v>
      </c>
      <c r="X313" s="31" t="s">
        <v>38</v>
      </c>
      <c r="Y313" s="30" t="s">
        <v>38</v>
      </c>
      <c r="Z313" s="30" t="s">
        <v>38</v>
      </c>
      <c r="AA313" s="30" t="s">
        <v>38</v>
      </c>
      <c r="AB313" s="30" t="s">
        <v>38</v>
      </c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</row>
    <row r="314" spans="1:87" s="42" customFormat="1" ht="13.5" customHeight="1">
      <c r="A314" s="29" t="s">
        <v>27</v>
      </c>
      <c r="B314" s="29"/>
      <c r="C314" s="31" t="s">
        <v>38</v>
      </c>
      <c r="D314" s="31" t="s">
        <v>38</v>
      </c>
      <c r="E314" s="31" t="s">
        <v>38</v>
      </c>
      <c r="F314" s="31" t="s">
        <v>38</v>
      </c>
      <c r="G314" s="31" t="s">
        <v>38</v>
      </c>
      <c r="H314" s="31" t="s">
        <v>38</v>
      </c>
      <c r="I314" s="31" t="s">
        <v>38</v>
      </c>
      <c r="J314" s="31" t="s">
        <v>38</v>
      </c>
      <c r="K314" s="31">
        <v>10780.993585349999</v>
      </c>
      <c r="L314" s="31">
        <v>9556.7769000000008</v>
      </c>
      <c r="M314" s="31">
        <v>0</v>
      </c>
      <c r="N314" s="31">
        <v>0</v>
      </c>
      <c r="O314" s="31">
        <v>2749.5818760000006</v>
      </c>
      <c r="P314" s="31">
        <v>2750</v>
      </c>
      <c r="Q314" s="31">
        <v>109.8361</v>
      </c>
      <c r="R314" s="31">
        <v>110</v>
      </c>
      <c r="S314" s="31" t="s">
        <v>38</v>
      </c>
      <c r="T314" s="31" t="s">
        <v>38</v>
      </c>
      <c r="U314" s="31" t="s">
        <v>38</v>
      </c>
      <c r="V314" s="31" t="s">
        <v>38</v>
      </c>
      <c r="W314" s="31" t="s">
        <v>38</v>
      </c>
      <c r="X314" s="31" t="s">
        <v>38</v>
      </c>
      <c r="Y314" s="30" t="s">
        <v>38</v>
      </c>
      <c r="Z314" s="30" t="s">
        <v>38</v>
      </c>
      <c r="AA314" s="30" t="s">
        <v>38</v>
      </c>
      <c r="AB314" s="30" t="s">
        <v>38</v>
      </c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</row>
    <row r="315" spans="1:87" s="42" customFormat="1" ht="13.5" customHeight="1">
      <c r="A315" s="29" t="s">
        <v>28</v>
      </c>
      <c r="B315" s="29"/>
      <c r="C315" s="31" t="s">
        <v>38</v>
      </c>
      <c r="D315" s="31" t="s">
        <v>38</v>
      </c>
      <c r="E315" s="31" t="s">
        <v>38</v>
      </c>
      <c r="F315" s="31" t="s">
        <v>38</v>
      </c>
      <c r="G315" s="31" t="s">
        <v>38</v>
      </c>
      <c r="H315" s="31" t="s">
        <v>38</v>
      </c>
      <c r="I315" s="31" t="s">
        <v>38</v>
      </c>
      <c r="J315" s="31" t="s">
        <v>38</v>
      </c>
      <c r="K315" s="31">
        <v>7251.7549380851997</v>
      </c>
      <c r="L315" s="31">
        <v>6915.5096099999992</v>
      </c>
      <c r="M315" s="31">
        <v>0</v>
      </c>
      <c r="N315" s="31">
        <v>0</v>
      </c>
      <c r="O315" s="31">
        <v>2039.7347940000002</v>
      </c>
      <c r="P315" s="31">
        <v>2040</v>
      </c>
      <c r="Q315" s="31" t="s">
        <v>38</v>
      </c>
      <c r="R315" s="31" t="s">
        <v>38</v>
      </c>
      <c r="S315" s="31" t="s">
        <v>38</v>
      </c>
      <c r="T315" s="31" t="s">
        <v>38</v>
      </c>
      <c r="U315" s="31" t="s">
        <v>38</v>
      </c>
      <c r="V315" s="31" t="s">
        <v>38</v>
      </c>
      <c r="W315" s="31" t="s">
        <v>38</v>
      </c>
      <c r="X315" s="31" t="s">
        <v>38</v>
      </c>
      <c r="Y315" s="30" t="s">
        <v>38</v>
      </c>
      <c r="Z315" s="30" t="s">
        <v>38</v>
      </c>
      <c r="AA315" s="30" t="s">
        <v>38</v>
      </c>
      <c r="AB315" s="30" t="s">
        <v>38</v>
      </c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</row>
    <row r="316" spans="1:87" s="42" customFormat="1" ht="13.5" customHeight="1">
      <c r="A316" s="29" t="s">
        <v>29</v>
      </c>
      <c r="B316" s="29"/>
      <c r="C316" s="31" t="s">
        <v>38</v>
      </c>
      <c r="D316" s="31" t="s">
        <v>38</v>
      </c>
      <c r="E316" s="31" t="s">
        <v>38</v>
      </c>
      <c r="F316" s="31" t="s">
        <v>38</v>
      </c>
      <c r="G316" s="31" t="s">
        <v>38</v>
      </c>
      <c r="H316" s="31" t="s">
        <v>38</v>
      </c>
      <c r="I316" s="31" t="s">
        <v>38</v>
      </c>
      <c r="J316" s="31" t="s">
        <v>38</v>
      </c>
      <c r="K316" s="31">
        <v>6322.83900997</v>
      </c>
      <c r="L316" s="31">
        <v>8777.7560499999981</v>
      </c>
      <c r="M316" s="31">
        <v>0</v>
      </c>
      <c r="N316" s="31">
        <v>0</v>
      </c>
      <c r="O316" s="31">
        <f>176263.58/1000</f>
        <v>176.26357999999999</v>
      </c>
      <c r="P316" s="31">
        <f>244700/1000</f>
        <v>244.7</v>
      </c>
      <c r="Q316" s="31" t="s">
        <v>38</v>
      </c>
      <c r="R316" s="31" t="s">
        <v>38</v>
      </c>
      <c r="S316" s="31" t="s">
        <v>38</v>
      </c>
      <c r="T316" s="31" t="s">
        <v>38</v>
      </c>
      <c r="U316" s="31" t="s">
        <v>38</v>
      </c>
      <c r="V316" s="31" t="s">
        <v>38</v>
      </c>
      <c r="W316" s="31" t="s">
        <v>38</v>
      </c>
      <c r="X316" s="31" t="s">
        <v>38</v>
      </c>
      <c r="Y316" s="30" t="s">
        <v>38</v>
      </c>
      <c r="Z316" s="30" t="s">
        <v>38</v>
      </c>
      <c r="AA316" s="30" t="s">
        <v>38</v>
      </c>
      <c r="AB316" s="30" t="s">
        <v>38</v>
      </c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</row>
    <row r="317" spans="1:87" s="42" customFormat="1" ht="13.5" customHeight="1">
      <c r="A317" s="29" t="s">
        <v>30</v>
      </c>
      <c r="B317" s="29"/>
      <c r="C317" s="31" t="s">
        <v>38</v>
      </c>
      <c r="D317" s="31" t="s">
        <v>38</v>
      </c>
      <c r="E317" s="31" t="s">
        <v>38</v>
      </c>
      <c r="F317" s="31" t="s">
        <v>38</v>
      </c>
      <c r="G317" s="31" t="s">
        <v>38</v>
      </c>
      <c r="H317" s="31" t="s">
        <v>38</v>
      </c>
      <c r="I317" s="31" t="s">
        <v>38</v>
      </c>
      <c r="J317" s="31" t="s">
        <v>38</v>
      </c>
      <c r="K317" s="31">
        <v>9986.635825961399</v>
      </c>
      <c r="L317" s="31">
        <v>9561.4785900000006</v>
      </c>
      <c r="M317" s="31">
        <v>0</v>
      </c>
      <c r="N317" s="31">
        <v>0</v>
      </c>
      <c r="O317" s="31">
        <f>40292098.391/1000</f>
        <v>40292.098391</v>
      </c>
      <c r="P317" s="31">
        <f>39720000/1000</f>
        <v>39720</v>
      </c>
      <c r="Q317" s="31">
        <v>2209.0761600000001</v>
      </c>
      <c r="R317" s="31">
        <v>1340</v>
      </c>
      <c r="S317" s="31" t="s">
        <v>38</v>
      </c>
      <c r="T317" s="31" t="s">
        <v>38</v>
      </c>
      <c r="U317" s="31" t="s">
        <v>38</v>
      </c>
      <c r="V317" s="31" t="s">
        <v>38</v>
      </c>
      <c r="W317" s="31" t="s">
        <v>38</v>
      </c>
      <c r="X317" s="31" t="s">
        <v>38</v>
      </c>
      <c r="Y317" s="30" t="s">
        <v>38</v>
      </c>
      <c r="Z317" s="30" t="s">
        <v>38</v>
      </c>
      <c r="AA317" s="30" t="s">
        <v>38</v>
      </c>
      <c r="AB317" s="30" t="s">
        <v>38</v>
      </c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</row>
    <row r="318" spans="1:87" s="42" customFormat="1" ht="13.5" customHeight="1">
      <c r="A318" s="29" t="s">
        <v>31</v>
      </c>
      <c r="B318" s="29"/>
      <c r="C318" s="31" t="s">
        <v>38</v>
      </c>
      <c r="D318" s="31" t="s">
        <v>38</v>
      </c>
      <c r="E318" s="31" t="s">
        <v>38</v>
      </c>
      <c r="F318" s="31" t="s">
        <v>38</v>
      </c>
      <c r="G318" s="31" t="s">
        <v>38</v>
      </c>
      <c r="H318" s="31" t="s">
        <v>38</v>
      </c>
      <c r="I318" s="31" t="s">
        <v>38</v>
      </c>
      <c r="J318" s="31" t="s">
        <v>38</v>
      </c>
      <c r="K318" s="31">
        <v>11894.571611019601</v>
      </c>
      <c r="L318" s="31">
        <v>11429.354864999999</v>
      </c>
      <c r="M318" s="31">
        <f>228217.38843/1000</f>
        <v>228.21738843</v>
      </c>
      <c r="N318" s="31">
        <v>0</v>
      </c>
      <c r="O318" s="31">
        <f>56699416.82/1000</f>
        <v>56699.416819999999</v>
      </c>
      <c r="P318" s="31">
        <f>55090000/1000</f>
        <v>55090</v>
      </c>
      <c r="Q318" s="31">
        <f>1502378.09/1000</f>
        <v>1502.3780900000002</v>
      </c>
      <c r="R318" s="31">
        <f>1909000/1000</f>
        <v>1909</v>
      </c>
      <c r="S318" s="31" t="s">
        <v>38</v>
      </c>
      <c r="T318" s="31" t="s">
        <v>38</v>
      </c>
      <c r="U318" s="31" t="s">
        <v>38</v>
      </c>
      <c r="V318" s="31" t="s">
        <v>38</v>
      </c>
      <c r="W318" s="31" t="s">
        <v>38</v>
      </c>
      <c r="X318" s="31" t="s">
        <v>38</v>
      </c>
      <c r="Y318" s="30" t="s">
        <v>38</v>
      </c>
      <c r="Z318" s="30" t="s">
        <v>38</v>
      </c>
      <c r="AA318" s="30" t="s">
        <v>38</v>
      </c>
      <c r="AB318" s="30" t="s">
        <v>38</v>
      </c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</row>
    <row r="319" spans="1:87" s="42" customFormat="1" ht="13.5" customHeight="1">
      <c r="A319" s="29" t="s">
        <v>32</v>
      </c>
      <c r="B319" s="29"/>
      <c r="C319" s="31" t="s">
        <v>38</v>
      </c>
      <c r="D319" s="31" t="s">
        <v>38</v>
      </c>
      <c r="E319" s="31" t="s">
        <v>38</v>
      </c>
      <c r="F319" s="31" t="s">
        <v>38</v>
      </c>
      <c r="G319" s="31" t="s">
        <v>38</v>
      </c>
      <c r="H319" s="31" t="s">
        <v>38</v>
      </c>
      <c r="I319" s="31" t="s">
        <v>38</v>
      </c>
      <c r="J319" s="31" t="s">
        <v>38</v>
      </c>
      <c r="K319" s="31">
        <v>7047.7514901750001</v>
      </c>
      <c r="L319" s="31">
        <v>9317.3809500000007</v>
      </c>
      <c r="M319" s="31">
        <f>297751.614598359/1000</f>
        <v>297.75161459835897</v>
      </c>
      <c r="N319" s="31">
        <v>0</v>
      </c>
      <c r="O319" s="31">
        <v>50660.045204000002</v>
      </c>
      <c r="P319" s="31">
        <v>52570</v>
      </c>
      <c r="Q319" s="31">
        <v>1356.5637999999999</v>
      </c>
      <c r="R319" s="31">
        <v>970</v>
      </c>
      <c r="S319" s="31" t="s">
        <v>38</v>
      </c>
      <c r="T319" s="31" t="s">
        <v>38</v>
      </c>
      <c r="U319" s="31" t="s">
        <v>38</v>
      </c>
      <c r="V319" s="31" t="s">
        <v>38</v>
      </c>
      <c r="W319" s="31" t="s">
        <v>38</v>
      </c>
      <c r="X319" s="31" t="s">
        <v>38</v>
      </c>
      <c r="Y319" s="30" t="s">
        <v>38</v>
      </c>
      <c r="Z319" s="30" t="s">
        <v>38</v>
      </c>
      <c r="AA319" s="30" t="s">
        <v>38</v>
      </c>
      <c r="AB319" s="30" t="s">
        <v>38</v>
      </c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</row>
    <row r="320" spans="1:87" s="42" customFormat="1" ht="13.5" customHeight="1">
      <c r="A320" s="29" t="s">
        <v>33</v>
      </c>
      <c r="B320" s="29"/>
      <c r="C320" s="31" t="s">
        <v>38</v>
      </c>
      <c r="D320" s="31" t="s">
        <v>38</v>
      </c>
      <c r="E320" s="31" t="s">
        <v>38</v>
      </c>
      <c r="F320" s="31" t="s">
        <v>38</v>
      </c>
      <c r="G320" s="31" t="s">
        <v>38</v>
      </c>
      <c r="H320" s="31" t="s">
        <v>38</v>
      </c>
      <c r="I320" s="31" t="s">
        <v>38</v>
      </c>
      <c r="J320" s="31" t="s">
        <v>38</v>
      </c>
      <c r="K320" s="31">
        <v>8183.5113242305997</v>
      </c>
      <c r="L320" s="31">
        <v>9017.0914900000007</v>
      </c>
      <c r="M320" s="31">
        <f>764590.74452/1000</f>
        <v>764.59074451999993</v>
      </c>
      <c r="N320" s="31">
        <f>130000/1000</f>
        <v>130</v>
      </c>
      <c r="O320" s="31">
        <f>53129785.029/1000</f>
        <v>53129.785028999999</v>
      </c>
      <c r="P320" s="31">
        <f>51740000/1000</f>
        <v>51740</v>
      </c>
      <c r="Q320" s="31">
        <f>3047893.75/1000</f>
        <v>3047.8937500000002</v>
      </c>
      <c r="R320" s="31">
        <f>2585000/1000</f>
        <v>2585</v>
      </c>
      <c r="S320" s="31" t="s">
        <v>38</v>
      </c>
      <c r="T320" s="31" t="s">
        <v>38</v>
      </c>
      <c r="U320" s="31" t="s">
        <v>38</v>
      </c>
      <c r="V320" s="31" t="s">
        <v>38</v>
      </c>
      <c r="W320" s="31" t="s">
        <v>38</v>
      </c>
      <c r="X320" s="31" t="s">
        <v>38</v>
      </c>
      <c r="Y320" s="30" t="s">
        <v>38</v>
      </c>
      <c r="Z320" s="30" t="s">
        <v>38</v>
      </c>
      <c r="AA320" s="30" t="s">
        <v>38</v>
      </c>
      <c r="AB320" s="30" t="s">
        <v>38</v>
      </c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</row>
    <row r="321" spans="1:87" s="42" customFormat="1" ht="13.5" customHeight="1">
      <c r="A321" s="29" t="s">
        <v>34</v>
      </c>
      <c r="B321" s="29"/>
      <c r="C321" s="31" t="s">
        <v>38</v>
      </c>
      <c r="D321" s="31" t="s">
        <v>38</v>
      </c>
      <c r="E321" s="31" t="s">
        <v>38</v>
      </c>
      <c r="F321" s="31" t="s">
        <v>38</v>
      </c>
      <c r="G321" s="31" t="s">
        <v>38</v>
      </c>
      <c r="H321" s="31" t="s">
        <v>38</v>
      </c>
      <c r="I321" s="31" t="s">
        <v>38</v>
      </c>
      <c r="J321" s="31" t="s">
        <v>38</v>
      </c>
      <c r="K321" s="31">
        <v>7196.7214052999998</v>
      </c>
      <c r="L321" s="31">
        <v>9330.1804749999992</v>
      </c>
      <c r="M321" s="31">
        <v>0</v>
      </c>
      <c r="N321" s="31">
        <v>400</v>
      </c>
      <c r="O321" s="31">
        <v>74833.041394999993</v>
      </c>
      <c r="P321" s="31">
        <v>75050</v>
      </c>
      <c r="Q321" s="31">
        <v>4014.4168500000001</v>
      </c>
      <c r="R321" s="31">
        <v>5100</v>
      </c>
      <c r="S321" s="31" t="s">
        <v>38</v>
      </c>
      <c r="T321" s="31" t="s">
        <v>38</v>
      </c>
      <c r="U321" s="31" t="s">
        <v>38</v>
      </c>
      <c r="V321" s="31" t="s">
        <v>38</v>
      </c>
      <c r="W321" s="31" t="s">
        <v>38</v>
      </c>
      <c r="X321" s="31" t="s">
        <v>38</v>
      </c>
      <c r="Y321" s="30" t="s">
        <v>38</v>
      </c>
      <c r="Z321" s="30" t="s">
        <v>38</v>
      </c>
      <c r="AA321" s="30" t="s">
        <v>38</v>
      </c>
      <c r="AB321" s="30" t="s">
        <v>38</v>
      </c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</row>
    <row r="322" spans="1:87" s="42" customFormat="1" ht="13.5" customHeight="1">
      <c r="A322" s="29" t="s">
        <v>35</v>
      </c>
      <c r="B322" s="29"/>
      <c r="C322" s="31" t="s">
        <v>38</v>
      </c>
      <c r="D322" s="31" t="s">
        <v>38</v>
      </c>
      <c r="E322" s="31" t="s">
        <v>38</v>
      </c>
      <c r="F322" s="31" t="s">
        <v>38</v>
      </c>
      <c r="G322" s="31" t="s">
        <v>38</v>
      </c>
      <c r="H322" s="31" t="s">
        <v>38</v>
      </c>
      <c r="I322" s="31" t="s">
        <v>38</v>
      </c>
      <c r="J322" s="31" t="s">
        <v>38</v>
      </c>
      <c r="K322" s="31">
        <v>9025.4814107109996</v>
      </c>
      <c r="L322" s="31">
        <v>8492.6401600000008</v>
      </c>
      <c r="M322" s="31">
        <v>0</v>
      </c>
      <c r="N322" s="31">
        <v>772.5</v>
      </c>
      <c r="O322" s="31">
        <v>32940.719675</v>
      </c>
      <c r="P322" s="31">
        <v>38198.291649999999</v>
      </c>
      <c r="Q322" s="31">
        <v>2397.0520000000001</v>
      </c>
      <c r="R322" s="31">
        <v>2650</v>
      </c>
      <c r="S322" s="31" t="s">
        <v>38</v>
      </c>
      <c r="T322" s="31" t="s">
        <v>38</v>
      </c>
      <c r="U322" s="31" t="s">
        <v>38</v>
      </c>
      <c r="V322" s="31" t="s">
        <v>38</v>
      </c>
      <c r="W322" s="31" t="s">
        <v>38</v>
      </c>
      <c r="X322" s="31" t="s">
        <v>38</v>
      </c>
      <c r="Y322" s="30" t="s">
        <v>38</v>
      </c>
      <c r="Z322" s="30" t="s">
        <v>38</v>
      </c>
      <c r="AA322" s="30" t="s">
        <v>38</v>
      </c>
      <c r="AB322" s="30" t="s">
        <v>38</v>
      </c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</row>
    <row r="323" spans="1:87" s="42" customFormat="1" ht="13.5" customHeight="1">
      <c r="A323" s="29"/>
      <c r="B323" s="29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0"/>
      <c r="Z323" s="30"/>
      <c r="AA323" s="30"/>
      <c r="AB323" s="30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</row>
    <row r="324" spans="1:87" s="42" customFormat="1" ht="13.5" customHeight="1">
      <c r="A324" s="49">
        <v>2023</v>
      </c>
      <c r="B324" s="29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0"/>
      <c r="Z324" s="30"/>
      <c r="AA324" s="30"/>
      <c r="AB324" s="30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</row>
    <row r="325" spans="1:87" s="42" customFormat="1" ht="13.5" customHeight="1">
      <c r="A325" s="29" t="s">
        <v>24</v>
      </c>
      <c r="B325" s="29"/>
      <c r="C325" s="31" t="s">
        <v>38</v>
      </c>
      <c r="D325" s="31" t="s">
        <v>38</v>
      </c>
      <c r="E325" s="31" t="s">
        <v>38</v>
      </c>
      <c r="F325" s="31" t="s">
        <v>38</v>
      </c>
      <c r="G325" s="31" t="s">
        <v>38</v>
      </c>
      <c r="H325" s="31" t="s">
        <v>38</v>
      </c>
      <c r="I325" s="31" t="s">
        <v>38</v>
      </c>
      <c r="J325" s="31" t="s">
        <v>38</v>
      </c>
      <c r="K325" s="31">
        <v>7692.417491627707</v>
      </c>
      <c r="L325" s="31">
        <v>5244.2508648307285</v>
      </c>
      <c r="M325" s="31">
        <v>714.66150000000005</v>
      </c>
      <c r="N325" s="31">
        <v>0</v>
      </c>
      <c r="O325" s="31">
        <v>29958.472330999997</v>
      </c>
      <c r="P325" s="31">
        <v>27865</v>
      </c>
      <c r="Q325" s="31">
        <v>3031.1703299999999</v>
      </c>
      <c r="R325" s="31">
        <v>1972</v>
      </c>
      <c r="S325" s="31" t="s">
        <v>38</v>
      </c>
      <c r="T325" s="31" t="s">
        <v>38</v>
      </c>
      <c r="U325" s="31" t="s">
        <v>38</v>
      </c>
      <c r="V325" s="31" t="s">
        <v>38</v>
      </c>
      <c r="W325" s="31" t="s">
        <v>38</v>
      </c>
      <c r="X325" s="31" t="s">
        <v>38</v>
      </c>
      <c r="Y325" s="30" t="s">
        <v>38</v>
      </c>
      <c r="Z325" s="30" t="s">
        <v>38</v>
      </c>
      <c r="AA325" s="30" t="s">
        <v>38</v>
      </c>
      <c r="AB325" s="30" t="s">
        <v>38</v>
      </c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</row>
    <row r="326" spans="1:87" s="42" customFormat="1" ht="13.5" customHeight="1">
      <c r="A326" s="29" t="s">
        <v>25</v>
      </c>
      <c r="B326" s="29"/>
      <c r="C326" s="31" t="s">
        <v>38</v>
      </c>
      <c r="D326" s="31" t="s">
        <v>38</v>
      </c>
      <c r="E326" s="31" t="s">
        <v>38</v>
      </c>
      <c r="F326" s="31" t="s">
        <v>38</v>
      </c>
      <c r="G326" s="31" t="s">
        <v>38</v>
      </c>
      <c r="H326" s="31" t="s">
        <v>38</v>
      </c>
      <c r="I326" s="31" t="s">
        <v>38</v>
      </c>
      <c r="J326" s="31" t="s">
        <v>38</v>
      </c>
      <c r="K326" s="31">
        <v>7835.2480037539444</v>
      </c>
      <c r="L326" s="31">
        <v>6926.2443212616554</v>
      </c>
      <c r="M326" s="31">
        <v>4505.8546724999997</v>
      </c>
      <c r="N326" s="31">
        <v>0</v>
      </c>
      <c r="O326" s="31">
        <v>24744.216749999996</v>
      </c>
      <c r="P326" s="31">
        <v>25500</v>
      </c>
      <c r="Q326" s="31">
        <v>2991.904</v>
      </c>
      <c r="R326" s="31">
        <v>2869</v>
      </c>
      <c r="S326" s="31" t="s">
        <v>38</v>
      </c>
      <c r="T326" s="31" t="s">
        <v>38</v>
      </c>
      <c r="U326" s="31" t="s">
        <v>38</v>
      </c>
      <c r="V326" s="31" t="s">
        <v>38</v>
      </c>
      <c r="W326" s="31" t="s">
        <v>38</v>
      </c>
      <c r="X326" s="31" t="s">
        <v>38</v>
      </c>
      <c r="Y326" s="30" t="s">
        <v>38</v>
      </c>
      <c r="Z326" s="30" t="s">
        <v>38</v>
      </c>
      <c r="AA326" s="30" t="s">
        <v>38</v>
      </c>
      <c r="AB326" s="30" t="s">
        <v>38</v>
      </c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</row>
    <row r="327" spans="1:87" s="42" customFormat="1" ht="13.5" customHeight="1">
      <c r="A327" s="29" t="s">
        <v>26</v>
      </c>
      <c r="B327" s="29"/>
      <c r="C327" s="31" t="s">
        <v>38</v>
      </c>
      <c r="D327" s="31" t="s">
        <v>38</v>
      </c>
      <c r="E327" s="31" t="s">
        <v>38</v>
      </c>
      <c r="F327" s="31" t="s">
        <v>38</v>
      </c>
      <c r="G327" s="31" t="s">
        <v>38</v>
      </c>
      <c r="H327" s="31" t="s">
        <v>38</v>
      </c>
      <c r="I327" s="31" t="s">
        <v>38</v>
      </c>
      <c r="J327" s="31" t="s">
        <v>38</v>
      </c>
      <c r="K327" s="31">
        <v>10523.370621176115</v>
      </c>
      <c r="L327" s="31">
        <v>11316.008252847105</v>
      </c>
      <c r="M327" s="31">
        <v>1889.316975</v>
      </c>
      <c r="N327" s="31">
        <v>725</v>
      </c>
      <c r="O327" s="31">
        <v>10652.1384745</v>
      </c>
      <c r="P327" s="31">
        <v>10505</v>
      </c>
      <c r="Q327" s="31">
        <v>1353.8108</v>
      </c>
      <c r="R327" s="31">
        <v>2560</v>
      </c>
      <c r="S327" s="31" t="s">
        <v>38</v>
      </c>
      <c r="T327" s="31" t="s">
        <v>38</v>
      </c>
      <c r="U327" s="31" t="s">
        <v>38</v>
      </c>
      <c r="V327" s="31" t="s">
        <v>38</v>
      </c>
      <c r="W327" s="31" t="s">
        <v>38</v>
      </c>
      <c r="X327" s="31" t="s">
        <v>38</v>
      </c>
      <c r="Y327" s="30" t="s">
        <v>38</v>
      </c>
      <c r="Z327" s="30" t="s">
        <v>38</v>
      </c>
      <c r="AA327" s="30" t="s">
        <v>38</v>
      </c>
      <c r="AB327" s="30" t="s">
        <v>38</v>
      </c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</row>
    <row r="328" spans="1:87" s="42" customFormat="1" ht="13.5" customHeight="1">
      <c r="A328" s="29" t="s">
        <v>27</v>
      </c>
      <c r="B328" s="29"/>
      <c r="C328" s="31" t="s">
        <v>38</v>
      </c>
      <c r="D328" s="31" t="s">
        <v>38</v>
      </c>
      <c r="E328" s="31" t="s">
        <v>38</v>
      </c>
      <c r="F328" s="31" t="s">
        <v>38</v>
      </c>
      <c r="G328" s="31" t="s">
        <v>38</v>
      </c>
      <c r="H328" s="31" t="s">
        <v>38</v>
      </c>
      <c r="I328" s="31" t="s">
        <v>38</v>
      </c>
      <c r="J328" s="31" t="s">
        <v>38</v>
      </c>
      <c r="K328" s="31">
        <v>6506.13863663145</v>
      </c>
      <c r="L328" s="31">
        <v>10473.961691129305</v>
      </c>
      <c r="M328" s="31">
        <v>1993.1169150000001</v>
      </c>
      <c r="N328" s="31">
        <v>1597</v>
      </c>
      <c r="O328" s="31">
        <v>10316.853614</v>
      </c>
      <c r="P328" s="31">
        <v>10220</v>
      </c>
      <c r="Q328" s="31">
        <v>663.09235000000001</v>
      </c>
      <c r="R328" s="31">
        <v>0</v>
      </c>
      <c r="S328" s="31" t="s">
        <v>38</v>
      </c>
      <c r="T328" s="31" t="s">
        <v>38</v>
      </c>
      <c r="U328" s="31" t="s">
        <v>38</v>
      </c>
      <c r="V328" s="31" t="s">
        <v>38</v>
      </c>
      <c r="W328" s="31" t="s">
        <v>38</v>
      </c>
      <c r="X328" s="31" t="s">
        <v>38</v>
      </c>
      <c r="Y328" s="30" t="s">
        <v>38</v>
      </c>
      <c r="Z328" s="30" t="s">
        <v>38</v>
      </c>
      <c r="AA328" s="30" t="s">
        <v>38</v>
      </c>
      <c r="AB328" s="30" t="s">
        <v>38</v>
      </c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</row>
    <row r="329" spans="1:87" s="42" customFormat="1" ht="13.5" customHeight="1">
      <c r="A329" s="29" t="s">
        <v>28</v>
      </c>
      <c r="B329" s="29"/>
      <c r="C329" s="31" t="s">
        <v>38</v>
      </c>
      <c r="D329" s="31" t="s">
        <v>38</v>
      </c>
      <c r="E329" s="31" t="s">
        <v>38</v>
      </c>
      <c r="F329" s="31" t="s">
        <v>38</v>
      </c>
      <c r="G329" s="31" t="s">
        <v>38</v>
      </c>
      <c r="H329" s="31" t="s">
        <v>38</v>
      </c>
      <c r="I329" s="31" t="s">
        <v>38</v>
      </c>
      <c r="J329" s="31" t="s">
        <v>38</v>
      </c>
      <c r="K329" s="31">
        <v>4570.9600509784805</v>
      </c>
      <c r="L329" s="31">
        <v>3665.8909680157835</v>
      </c>
      <c r="M329" s="31">
        <v>1687.6827975000001</v>
      </c>
      <c r="N329" s="31">
        <v>72</v>
      </c>
      <c r="O329" s="31">
        <v>35565.385814499998</v>
      </c>
      <c r="P329" s="31">
        <v>35675</v>
      </c>
      <c r="Q329" s="31">
        <v>2739.2275500000001</v>
      </c>
      <c r="R329" s="31">
        <v>2690</v>
      </c>
      <c r="S329" s="31" t="s">
        <v>38</v>
      </c>
      <c r="T329" s="31" t="s">
        <v>38</v>
      </c>
      <c r="U329" s="31" t="s">
        <v>38</v>
      </c>
      <c r="V329" s="31" t="s">
        <v>38</v>
      </c>
      <c r="W329" s="31" t="s">
        <v>38</v>
      </c>
      <c r="X329" s="31" t="s">
        <v>38</v>
      </c>
      <c r="Y329" s="30" t="s">
        <v>38</v>
      </c>
      <c r="Z329" s="30" t="s">
        <v>38</v>
      </c>
      <c r="AA329" s="30" t="s">
        <v>38</v>
      </c>
      <c r="AB329" s="30" t="s">
        <v>38</v>
      </c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</row>
    <row r="330" spans="1:87" s="42" customFormat="1" ht="13.5" customHeight="1">
      <c r="A330" s="29" t="s">
        <v>29</v>
      </c>
      <c r="B330" s="29"/>
      <c r="C330" s="31" t="s">
        <v>38</v>
      </c>
      <c r="D330" s="31" t="s">
        <v>38</v>
      </c>
      <c r="E330" s="31" t="s">
        <v>38</v>
      </c>
      <c r="F330" s="31" t="s">
        <v>38</v>
      </c>
      <c r="G330" s="31" t="s">
        <v>38</v>
      </c>
      <c r="H330" s="31" t="s">
        <v>38</v>
      </c>
      <c r="I330" s="31" t="s">
        <v>38</v>
      </c>
      <c r="J330" s="31" t="s">
        <v>38</v>
      </c>
      <c r="K330" s="31">
        <v>7971.7657690955266</v>
      </c>
      <c r="L330" s="31">
        <v>7944.1605400409526</v>
      </c>
      <c r="M330" s="31">
        <v>2525.4970425000001</v>
      </c>
      <c r="N330" s="31">
        <v>1250</v>
      </c>
      <c r="O330" s="31">
        <v>30452.009491999994</v>
      </c>
      <c r="P330" s="31">
        <v>30760</v>
      </c>
      <c r="Q330" s="31">
        <v>861.87615000000005</v>
      </c>
      <c r="R330" s="31">
        <v>1215</v>
      </c>
      <c r="S330" s="31" t="s">
        <v>38</v>
      </c>
      <c r="T330" s="31" t="s">
        <v>38</v>
      </c>
      <c r="U330" s="31" t="s">
        <v>38</v>
      </c>
      <c r="V330" s="31" t="s">
        <v>38</v>
      </c>
      <c r="W330" s="31" t="s">
        <v>38</v>
      </c>
      <c r="X330" s="31" t="s">
        <v>38</v>
      </c>
      <c r="Y330" s="30" t="s">
        <v>38</v>
      </c>
      <c r="Z330" s="30" t="s">
        <v>38</v>
      </c>
      <c r="AA330" s="30" t="s">
        <v>38</v>
      </c>
      <c r="AB330" s="30" t="s">
        <v>38</v>
      </c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</row>
    <row r="331" spans="1:87" s="42" customFormat="1" ht="13.5" customHeight="1">
      <c r="A331" s="29" t="s">
        <v>30</v>
      </c>
      <c r="B331" s="29"/>
      <c r="C331" s="31" t="s">
        <v>38</v>
      </c>
      <c r="D331" s="31" t="s">
        <v>38</v>
      </c>
      <c r="E331" s="31" t="s">
        <v>38</v>
      </c>
      <c r="F331" s="31" t="s">
        <v>38</v>
      </c>
      <c r="G331" s="31" t="s">
        <v>38</v>
      </c>
      <c r="H331" s="31" t="s">
        <v>38</v>
      </c>
      <c r="I331" s="31" t="s">
        <v>38</v>
      </c>
      <c r="J331" s="31" t="s">
        <v>38</v>
      </c>
      <c r="K331" s="31" t="s">
        <v>38</v>
      </c>
      <c r="L331" s="31" t="s">
        <v>38</v>
      </c>
      <c r="M331" s="31">
        <v>4282.0346749999999</v>
      </c>
      <c r="N331" s="31">
        <v>1152</v>
      </c>
      <c r="O331" s="31">
        <v>839.85165599999993</v>
      </c>
      <c r="P331" s="31" t="s">
        <v>38</v>
      </c>
      <c r="Q331" s="31">
        <v>751.77475000000004</v>
      </c>
      <c r="R331" s="31">
        <v>625</v>
      </c>
      <c r="S331" s="31" t="s">
        <v>38</v>
      </c>
      <c r="T331" s="31" t="s">
        <v>38</v>
      </c>
      <c r="U331" s="31" t="s">
        <v>38</v>
      </c>
      <c r="V331" s="31" t="s">
        <v>38</v>
      </c>
      <c r="W331" s="31" t="s">
        <v>38</v>
      </c>
      <c r="X331" s="31" t="s">
        <v>38</v>
      </c>
      <c r="Y331" s="30" t="s">
        <v>38</v>
      </c>
      <c r="Z331" s="30" t="s">
        <v>38</v>
      </c>
      <c r="AA331" s="30" t="s">
        <v>38</v>
      </c>
      <c r="AB331" s="30" t="s">
        <v>38</v>
      </c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</row>
    <row r="332" spans="1:87" s="42" customFormat="1" ht="13.5" customHeight="1">
      <c r="A332" s="29" t="s">
        <v>31</v>
      </c>
      <c r="B332" s="29"/>
      <c r="C332" s="31" t="s">
        <v>38</v>
      </c>
      <c r="D332" s="31" t="s">
        <v>38</v>
      </c>
      <c r="E332" s="31" t="s">
        <v>38</v>
      </c>
      <c r="F332" s="31" t="s">
        <v>38</v>
      </c>
      <c r="G332" s="31" t="s">
        <v>38</v>
      </c>
      <c r="H332" s="31" t="s">
        <v>38</v>
      </c>
      <c r="I332" s="31" t="s">
        <v>38</v>
      </c>
      <c r="J332" s="31" t="s">
        <v>38</v>
      </c>
      <c r="K332" s="31">
        <v>3775.5001779169993</v>
      </c>
      <c r="L332" s="31">
        <v>8209.45723</v>
      </c>
      <c r="M332" s="31">
        <v>8155.6991324999999</v>
      </c>
      <c r="N332" s="31">
        <v>4396.25</v>
      </c>
      <c r="O332" s="31">
        <v>10387.285861</v>
      </c>
      <c r="P332" s="31">
        <v>9690</v>
      </c>
      <c r="Q332" s="31">
        <v>119.8356</v>
      </c>
      <c r="R332" s="31">
        <v>620</v>
      </c>
      <c r="S332" s="31" t="s">
        <v>38</v>
      </c>
      <c r="T332" s="31" t="s">
        <v>38</v>
      </c>
      <c r="U332" s="31" t="s">
        <v>38</v>
      </c>
      <c r="V332" s="31" t="s">
        <v>38</v>
      </c>
      <c r="W332" s="31" t="s">
        <v>38</v>
      </c>
      <c r="X332" s="31" t="s">
        <v>38</v>
      </c>
      <c r="Y332" s="30" t="s">
        <v>38</v>
      </c>
      <c r="Z332" s="30" t="s">
        <v>38</v>
      </c>
      <c r="AA332" s="30" t="s">
        <v>38</v>
      </c>
      <c r="AB332" s="30" t="s">
        <v>38</v>
      </c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</row>
    <row r="333" spans="1:87" s="42" customFormat="1" ht="13.5" customHeight="1">
      <c r="A333" s="29" t="s">
        <v>32</v>
      </c>
      <c r="B333" s="29"/>
      <c r="C333" s="31" t="s">
        <v>38</v>
      </c>
      <c r="D333" s="31" t="s">
        <v>38</v>
      </c>
      <c r="E333" s="31" t="s">
        <v>38</v>
      </c>
      <c r="F333" s="31" t="s">
        <v>38</v>
      </c>
      <c r="G333" s="31" t="s">
        <v>38</v>
      </c>
      <c r="H333" s="31" t="s">
        <v>38</v>
      </c>
      <c r="I333" s="31" t="s">
        <v>38</v>
      </c>
      <c r="J333" s="31" t="s">
        <v>38</v>
      </c>
      <c r="K333" s="31">
        <v>242.72772723029999</v>
      </c>
      <c r="L333" s="31">
        <v>2690.62599</v>
      </c>
      <c r="M333" s="31">
        <v>3651.7022674999998</v>
      </c>
      <c r="N333" s="31">
        <v>2103.25</v>
      </c>
      <c r="O333" s="31">
        <v>11226.872738</v>
      </c>
      <c r="P333" s="31">
        <v>10330</v>
      </c>
      <c r="Q333" s="31">
        <v>1649.4431100000002</v>
      </c>
      <c r="R333" s="31" t="s">
        <v>38</v>
      </c>
      <c r="S333" s="31" t="s">
        <v>38</v>
      </c>
      <c r="T333" s="31" t="s">
        <v>38</v>
      </c>
      <c r="U333" s="31" t="s">
        <v>38</v>
      </c>
      <c r="V333" s="31" t="s">
        <v>38</v>
      </c>
      <c r="W333" s="31" t="s">
        <v>38</v>
      </c>
      <c r="X333" s="31" t="s">
        <v>38</v>
      </c>
      <c r="Y333" s="30" t="s">
        <v>38</v>
      </c>
      <c r="Z333" s="30" t="s">
        <v>38</v>
      </c>
      <c r="AA333" s="30" t="s">
        <v>38</v>
      </c>
      <c r="AB333" s="30" t="s">
        <v>38</v>
      </c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</row>
    <row r="334" spans="1:87" s="42" customFormat="1" ht="13.5" customHeight="1">
      <c r="A334" s="29" t="s">
        <v>33</v>
      </c>
      <c r="B334" s="29"/>
      <c r="C334" s="31" t="s">
        <v>38</v>
      </c>
      <c r="D334" s="31" t="s">
        <v>38</v>
      </c>
      <c r="E334" s="31" t="s">
        <v>38</v>
      </c>
      <c r="F334" s="31" t="s">
        <v>38</v>
      </c>
      <c r="G334" s="31" t="s">
        <v>38</v>
      </c>
      <c r="H334" s="31" t="s">
        <v>38</v>
      </c>
      <c r="I334" s="31" t="s">
        <v>38</v>
      </c>
      <c r="J334" s="31" t="s">
        <v>38</v>
      </c>
      <c r="K334" s="31">
        <v>369.98340930260002</v>
      </c>
      <c r="L334" s="31">
        <v>3111.5538499999998</v>
      </c>
      <c r="M334" s="31">
        <v>3121.100825</v>
      </c>
      <c r="N334" s="31">
        <v>999</v>
      </c>
      <c r="O334" s="31">
        <v>25169.201722000002</v>
      </c>
      <c r="P334" s="31">
        <v>25275</v>
      </c>
      <c r="Q334" s="31">
        <v>1593.7854124999999</v>
      </c>
      <c r="R334" s="31">
        <v>1709</v>
      </c>
      <c r="S334" s="31" t="s">
        <v>38</v>
      </c>
      <c r="T334" s="31" t="s">
        <v>38</v>
      </c>
      <c r="U334" s="31" t="s">
        <v>38</v>
      </c>
      <c r="V334" s="31" t="s">
        <v>38</v>
      </c>
      <c r="W334" s="31" t="s">
        <v>38</v>
      </c>
      <c r="X334" s="31" t="s">
        <v>38</v>
      </c>
      <c r="Y334" s="30" t="s">
        <v>38</v>
      </c>
      <c r="Z334" s="30" t="s">
        <v>38</v>
      </c>
      <c r="AA334" s="30" t="s">
        <v>38</v>
      </c>
      <c r="AB334" s="30" t="s">
        <v>38</v>
      </c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</row>
    <row r="335" spans="1:87" s="42" customFormat="1" ht="13.5" customHeight="1">
      <c r="A335" s="29" t="s">
        <v>34</v>
      </c>
      <c r="B335" s="29"/>
      <c r="C335" s="31" t="s">
        <v>38</v>
      </c>
      <c r="D335" s="31" t="s">
        <v>38</v>
      </c>
      <c r="E335" s="31" t="s">
        <v>38</v>
      </c>
      <c r="F335" s="31" t="s">
        <v>38</v>
      </c>
      <c r="G335" s="31" t="s">
        <v>38</v>
      </c>
      <c r="H335" s="31" t="s">
        <v>38</v>
      </c>
      <c r="I335" s="31" t="s">
        <v>38</v>
      </c>
      <c r="J335" s="31" t="s">
        <v>38</v>
      </c>
      <c r="K335" s="31">
        <v>778.96821044753995</v>
      </c>
      <c r="L335" s="31">
        <v>988.02179999999998</v>
      </c>
      <c r="M335" s="31">
        <v>944.78020000000004</v>
      </c>
      <c r="N335" s="31">
        <v>1368.75</v>
      </c>
      <c r="O335" s="31">
        <v>59085.954214999998</v>
      </c>
      <c r="P335" s="31">
        <v>55800</v>
      </c>
      <c r="Q335" s="31">
        <v>2037.8871975</v>
      </c>
      <c r="R335" s="31">
        <v>3377</v>
      </c>
      <c r="S335" s="31" t="s">
        <v>38</v>
      </c>
      <c r="T335" s="31" t="s">
        <v>38</v>
      </c>
      <c r="U335" s="31" t="s">
        <v>38</v>
      </c>
      <c r="V335" s="31" t="s">
        <v>38</v>
      </c>
      <c r="W335" s="31" t="s">
        <v>38</v>
      </c>
      <c r="X335" s="31" t="s">
        <v>38</v>
      </c>
      <c r="Y335" s="30" t="s">
        <v>38</v>
      </c>
      <c r="Z335" s="30" t="s">
        <v>38</v>
      </c>
      <c r="AA335" s="30" t="s">
        <v>38</v>
      </c>
      <c r="AB335" s="30" t="s">
        <v>38</v>
      </c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</row>
    <row r="336" spans="1:87" s="42" customFormat="1" ht="13.5" customHeight="1">
      <c r="A336" s="29" t="s">
        <v>35</v>
      </c>
      <c r="B336" s="29"/>
      <c r="C336" s="31" t="s">
        <v>38</v>
      </c>
      <c r="D336" s="31" t="s">
        <v>38</v>
      </c>
      <c r="E336" s="31" t="s">
        <v>38</v>
      </c>
      <c r="F336" s="31" t="s">
        <v>38</v>
      </c>
      <c r="G336" s="31" t="s">
        <v>38</v>
      </c>
      <c r="H336" s="31" t="s">
        <v>38</v>
      </c>
      <c r="I336" s="31" t="s">
        <v>38</v>
      </c>
      <c r="J336" s="31" t="s">
        <v>38</v>
      </c>
      <c r="K336" s="31">
        <v>3146.8179200439999</v>
      </c>
      <c r="L336" s="31">
        <v>5790.3018300000003</v>
      </c>
      <c r="M336" s="31">
        <v>6264.3268525000003</v>
      </c>
      <c r="N336" s="31">
        <v>3308</v>
      </c>
      <c r="O336" s="31">
        <v>55773.760656999999</v>
      </c>
      <c r="P336" s="31">
        <v>60590</v>
      </c>
      <c r="Q336" s="31">
        <v>828.97178499999995</v>
      </c>
      <c r="R336" s="31">
        <v>600</v>
      </c>
      <c r="S336" s="31" t="s">
        <v>38</v>
      </c>
      <c r="T336" s="31" t="s">
        <v>38</v>
      </c>
      <c r="U336" s="31" t="s">
        <v>38</v>
      </c>
      <c r="V336" s="31" t="s">
        <v>38</v>
      </c>
      <c r="W336" s="31" t="s">
        <v>38</v>
      </c>
      <c r="X336" s="31" t="s">
        <v>38</v>
      </c>
      <c r="Y336" s="30" t="s">
        <v>38</v>
      </c>
      <c r="Z336" s="30" t="s">
        <v>38</v>
      </c>
      <c r="AA336" s="30" t="s">
        <v>38</v>
      </c>
      <c r="AB336" s="30" t="s">
        <v>38</v>
      </c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</row>
    <row r="337" spans="1:253" s="42" customFormat="1" ht="13.5" customHeight="1">
      <c r="A337" s="29"/>
      <c r="B337" s="29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0"/>
      <c r="Z337" s="30"/>
      <c r="AA337" s="30"/>
      <c r="AB337" s="30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</row>
    <row r="338" spans="1:253" s="42" customFormat="1" ht="13.5" customHeight="1">
      <c r="A338" s="49">
        <v>2024</v>
      </c>
      <c r="B338" s="29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0"/>
      <c r="Z338" s="30"/>
      <c r="AA338" s="30"/>
      <c r="AB338" s="30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</row>
    <row r="339" spans="1:253" s="42" customFormat="1" ht="13.5" customHeight="1">
      <c r="A339" s="29" t="s">
        <v>24</v>
      </c>
      <c r="B339" s="29"/>
      <c r="C339" s="31" t="s">
        <v>38</v>
      </c>
      <c r="D339" s="31" t="s">
        <v>38</v>
      </c>
      <c r="E339" s="31" t="s">
        <v>38</v>
      </c>
      <c r="F339" s="31" t="s">
        <v>38</v>
      </c>
      <c r="G339" s="31" t="s">
        <v>38</v>
      </c>
      <c r="H339" s="31" t="s">
        <v>38</v>
      </c>
      <c r="I339" s="31" t="s">
        <v>38</v>
      </c>
      <c r="J339" s="31" t="s">
        <v>38</v>
      </c>
      <c r="K339" s="31">
        <v>3653.3471735999997</v>
      </c>
      <c r="L339" s="31">
        <v>6969.9705329999997</v>
      </c>
      <c r="M339" s="31">
        <v>3790.7485674999998</v>
      </c>
      <c r="N339" s="31">
        <v>622.5</v>
      </c>
      <c r="O339" s="31">
        <v>21584.75362</v>
      </c>
      <c r="P339" s="31">
        <v>20240</v>
      </c>
      <c r="Q339" s="31">
        <v>1118.650625</v>
      </c>
      <c r="R339" s="31">
        <v>501.5</v>
      </c>
      <c r="S339" s="31" t="s">
        <v>38</v>
      </c>
      <c r="T339" s="31" t="s">
        <v>38</v>
      </c>
      <c r="U339" s="31" t="s">
        <v>38</v>
      </c>
      <c r="V339" s="31" t="s">
        <v>38</v>
      </c>
      <c r="W339" s="31" t="s">
        <v>38</v>
      </c>
      <c r="X339" s="31" t="s">
        <v>38</v>
      </c>
      <c r="Y339" s="30" t="s">
        <v>38</v>
      </c>
      <c r="Z339" s="30" t="s">
        <v>38</v>
      </c>
      <c r="AA339" s="30" t="s">
        <v>38</v>
      </c>
      <c r="AB339" s="30" t="s">
        <v>38</v>
      </c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</row>
    <row r="340" spans="1:253" s="42" customFormat="1" ht="13.5" customHeight="1">
      <c r="A340" s="29" t="s">
        <v>25</v>
      </c>
      <c r="B340" s="29"/>
      <c r="C340" s="31" t="s">
        <v>38</v>
      </c>
      <c r="D340" s="31" t="s">
        <v>38</v>
      </c>
      <c r="E340" s="31" t="s">
        <v>38</v>
      </c>
      <c r="F340" s="31" t="s">
        <v>38</v>
      </c>
      <c r="G340" s="31" t="s">
        <v>38</v>
      </c>
      <c r="H340" s="31" t="s">
        <v>38</v>
      </c>
      <c r="I340" s="31" t="s">
        <v>38</v>
      </c>
      <c r="J340" s="31" t="s">
        <v>38</v>
      </c>
      <c r="K340" s="31">
        <v>1353.221738382</v>
      </c>
      <c r="L340" s="31">
        <v>1831.2149999999999</v>
      </c>
      <c r="M340" s="31">
        <v>5088.2649025000001</v>
      </c>
      <c r="N340" s="31">
        <v>1.25</v>
      </c>
      <c r="O340" s="31">
        <v>29632.862367000002</v>
      </c>
      <c r="P340" s="31">
        <v>30220</v>
      </c>
      <c r="Q340" s="31">
        <v>653.55597</v>
      </c>
      <c r="R340" s="31">
        <v>1526</v>
      </c>
      <c r="S340" s="31" t="s">
        <v>38</v>
      </c>
      <c r="T340" s="31" t="s">
        <v>38</v>
      </c>
      <c r="U340" s="31" t="s">
        <v>38</v>
      </c>
      <c r="V340" s="31" t="s">
        <v>38</v>
      </c>
      <c r="W340" s="31" t="s">
        <v>38</v>
      </c>
      <c r="X340" s="31" t="s">
        <v>38</v>
      </c>
      <c r="Y340" s="30" t="s">
        <v>38</v>
      </c>
      <c r="Z340" s="30" t="s">
        <v>38</v>
      </c>
      <c r="AA340" s="30" t="s">
        <v>38</v>
      </c>
      <c r="AB340" s="30" t="s">
        <v>38</v>
      </c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</row>
    <row r="341" spans="1:253" s="42" customFormat="1" ht="13.5" customHeight="1">
      <c r="A341" s="29"/>
      <c r="B341" s="29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0"/>
      <c r="Z341" s="30"/>
      <c r="AA341" s="30"/>
      <c r="AB341" s="30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</row>
    <row r="342" spans="1:253" s="42" customFormat="1" ht="13.5" customHeight="1">
      <c r="A342" s="29"/>
      <c r="B342" s="29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0"/>
      <c r="Z342" s="30"/>
      <c r="AA342" s="30"/>
      <c r="AB342" s="30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</row>
    <row r="343" spans="1:253" s="42" customFormat="1" ht="13.5" customHeight="1">
      <c r="A343" s="29"/>
      <c r="B343" s="29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0"/>
      <c r="Z343" s="30"/>
      <c r="AA343" s="30"/>
      <c r="AB343" s="30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</row>
    <row r="344" spans="1:253" s="42" customFormat="1" ht="13.5" customHeight="1">
      <c r="A344" s="29"/>
      <c r="B344" s="29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0"/>
      <c r="Z344" s="30"/>
      <c r="AA344" s="30"/>
      <c r="AB344" s="30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</row>
    <row r="345" spans="1:253" s="42" customFormat="1" ht="13.5" customHeight="1">
      <c r="A345" s="29"/>
      <c r="B345" s="29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0"/>
      <c r="Z345" s="30"/>
      <c r="AA345" s="30"/>
      <c r="AB345" s="30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</row>
    <row r="346" spans="1:253" ht="6.75" customHeight="1">
      <c r="A346" s="50"/>
      <c r="B346" s="50"/>
      <c r="C346" s="50"/>
      <c r="D346" s="50"/>
      <c r="E346" s="50"/>
      <c r="F346" s="51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7"/>
      <c r="IO346" s="27"/>
      <c r="IP346" s="27"/>
      <c r="IQ346" s="27"/>
      <c r="IR346" s="27"/>
      <c r="IS346" s="27"/>
    </row>
    <row r="347" spans="1:253">
      <c r="A347" s="43"/>
      <c r="B347" s="43"/>
      <c r="C347" s="52"/>
      <c r="D347" s="52"/>
      <c r="E347" s="43"/>
      <c r="F347" s="53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53">
      <c r="A348" s="43" t="s">
        <v>39</v>
      </c>
      <c r="B348" s="43"/>
      <c r="C348" s="52" t="s">
        <v>40</v>
      </c>
      <c r="D348" s="52"/>
      <c r="E348" s="43"/>
      <c r="F348" s="53"/>
      <c r="G348" s="54"/>
      <c r="H348" s="54"/>
      <c r="I348" s="54"/>
      <c r="J348" s="54"/>
      <c r="K348" s="55"/>
      <c r="L348" s="55"/>
      <c r="M348" s="55"/>
      <c r="N348" s="55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53">
      <c r="A349" s="43" t="s">
        <v>41</v>
      </c>
      <c r="B349" s="43"/>
      <c r="C349" s="52" t="s">
        <v>42</v>
      </c>
      <c r="D349" s="52"/>
      <c r="E349" s="43"/>
      <c r="F349" s="53"/>
      <c r="G349" s="54"/>
      <c r="H349" s="54"/>
      <c r="I349" s="54"/>
      <c r="J349" s="54"/>
      <c r="K349" s="54"/>
      <c r="L349" s="54"/>
      <c r="M349" s="55"/>
      <c r="N349" s="55"/>
      <c r="O349" s="56"/>
      <c r="P349" s="56"/>
      <c r="Q349" s="56"/>
      <c r="R349" s="56"/>
      <c r="S349" s="54"/>
      <c r="T349" s="54"/>
      <c r="U349" s="54"/>
      <c r="V349" s="54"/>
      <c r="W349" s="54"/>
      <c r="X349" s="54"/>
      <c r="Y349" s="54"/>
      <c r="Z349" s="54"/>
    </row>
    <row r="350" spans="1:253">
      <c r="A350" s="43" t="s">
        <v>43</v>
      </c>
      <c r="B350" s="43"/>
      <c r="C350" s="52" t="s">
        <v>44</v>
      </c>
      <c r="D350" s="52"/>
      <c r="E350" s="43"/>
      <c r="F350" s="53"/>
      <c r="G350" s="54"/>
      <c r="H350" s="54"/>
      <c r="I350" s="54"/>
      <c r="J350" s="54"/>
      <c r="K350" s="54"/>
      <c r="L350" s="54"/>
      <c r="M350" s="55"/>
      <c r="N350" s="55"/>
      <c r="O350" s="56"/>
      <c r="P350" s="56"/>
      <c r="Q350" s="56"/>
      <c r="R350" s="56"/>
      <c r="S350" s="54"/>
      <c r="T350" s="54"/>
      <c r="U350" s="54"/>
      <c r="V350" s="54"/>
      <c r="W350" s="54"/>
      <c r="X350" s="54"/>
      <c r="Y350" s="54"/>
      <c r="Z350" s="54"/>
    </row>
    <row r="351" spans="1:253">
      <c r="A351" s="43" t="s">
        <v>45</v>
      </c>
      <c r="B351" s="43"/>
      <c r="C351" s="52" t="s">
        <v>46</v>
      </c>
      <c r="D351" s="52"/>
      <c r="E351" s="43"/>
      <c r="F351" s="53"/>
      <c r="G351" s="54"/>
      <c r="H351" s="54"/>
      <c r="I351" s="54"/>
      <c r="J351" s="54"/>
      <c r="K351" s="54"/>
      <c r="L351" s="54"/>
      <c r="M351" s="55"/>
      <c r="N351" s="55"/>
      <c r="O351" s="56"/>
      <c r="P351" s="56"/>
      <c r="Q351" s="56"/>
      <c r="R351" s="56"/>
      <c r="S351" s="54"/>
      <c r="T351" s="54"/>
      <c r="U351" s="54"/>
      <c r="V351" s="54"/>
      <c r="W351" s="54"/>
      <c r="X351" s="54"/>
      <c r="Y351" s="54"/>
      <c r="Z351" s="54"/>
    </row>
    <row r="352" spans="1:253">
      <c r="A352" s="43"/>
      <c r="B352" s="43"/>
      <c r="C352" s="52"/>
      <c r="D352" s="52"/>
      <c r="E352" s="43"/>
      <c r="F352" s="53"/>
      <c r="G352" s="54"/>
      <c r="H352" s="54"/>
      <c r="I352" s="54"/>
      <c r="J352" s="54"/>
      <c r="K352" s="54"/>
      <c r="L352" s="54"/>
      <c r="M352" s="54"/>
      <c r="N352" s="55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>
      <c r="A353" s="43"/>
      <c r="B353" s="43"/>
      <c r="C353" s="52"/>
      <c r="D353" s="52"/>
      <c r="E353" s="43"/>
      <c r="F353" s="53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>
      <c r="A354" s="43"/>
      <c r="B354" s="43"/>
      <c r="C354" s="52"/>
      <c r="D354" s="52"/>
      <c r="E354" s="43"/>
      <c r="F354" s="53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>
      <c r="A355" s="43"/>
      <c r="B355" s="43"/>
      <c r="C355" s="52"/>
      <c r="D355" s="52"/>
      <c r="E355" s="43"/>
      <c r="F355" s="53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>
      <c r="A356" s="43"/>
      <c r="B356" s="43"/>
      <c r="C356" s="52"/>
      <c r="D356" s="52"/>
      <c r="E356" s="43"/>
      <c r="F356" s="53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>
      <c r="A357" s="43"/>
      <c r="B357" s="43"/>
      <c r="C357" s="52"/>
      <c r="D357" s="52"/>
      <c r="E357" s="43"/>
      <c r="F357" s="53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>
      <c r="A358" s="43"/>
      <c r="B358" s="43"/>
      <c r="C358" s="52"/>
      <c r="D358" s="52"/>
      <c r="E358" s="43"/>
      <c r="F358" s="53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>
      <c r="A359" s="43"/>
      <c r="B359" s="43"/>
      <c r="C359" s="52"/>
      <c r="D359" s="52"/>
      <c r="E359" s="43"/>
      <c r="F359" s="53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>
      <c r="A360" s="43"/>
      <c r="B360" s="43"/>
      <c r="C360" s="52"/>
      <c r="D360" s="52"/>
      <c r="E360" s="43"/>
      <c r="F360" s="53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>
      <c r="A361" s="43"/>
      <c r="B361" s="43"/>
      <c r="C361" s="52"/>
      <c r="D361" s="52"/>
      <c r="E361" s="43"/>
      <c r="F361" s="53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>
      <c r="A362" s="43"/>
      <c r="B362" s="43"/>
      <c r="C362" s="52"/>
      <c r="D362" s="52"/>
      <c r="E362" s="43"/>
      <c r="F362" s="53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>
      <c r="A363" s="43"/>
      <c r="B363" s="43"/>
      <c r="C363" s="52"/>
      <c r="D363" s="52"/>
      <c r="E363" s="43"/>
      <c r="F363" s="53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>
      <c r="A364" s="43"/>
      <c r="B364" s="43"/>
      <c r="C364" s="52"/>
      <c r="D364" s="52"/>
      <c r="E364" s="43"/>
      <c r="F364" s="53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>
      <c r="A365" s="43"/>
      <c r="B365" s="43"/>
      <c r="C365" s="52"/>
      <c r="D365" s="52"/>
      <c r="E365" s="43"/>
      <c r="F365" s="53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>
      <c r="A366" s="43"/>
      <c r="B366" s="43"/>
      <c r="C366" s="52"/>
      <c r="D366" s="52"/>
      <c r="E366" s="43"/>
      <c r="F366" s="53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>
      <c r="A367" s="43"/>
      <c r="B367" s="43"/>
      <c r="C367" s="52"/>
      <c r="D367" s="52"/>
      <c r="E367" s="43"/>
      <c r="F367" s="53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>
      <c r="A368" s="43"/>
      <c r="B368" s="43"/>
      <c r="C368" s="52"/>
      <c r="D368" s="52"/>
      <c r="E368" s="43"/>
      <c r="F368" s="53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>
      <c r="A369" s="43"/>
      <c r="B369" s="43"/>
      <c r="C369" s="52"/>
      <c r="D369" s="52"/>
      <c r="E369" s="43"/>
      <c r="F369" s="53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>
      <c r="A370" s="43"/>
      <c r="B370" s="43"/>
      <c r="C370" s="52"/>
      <c r="D370" s="52"/>
      <c r="E370" s="43"/>
      <c r="F370" s="53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>
      <c r="A371" s="43"/>
      <c r="B371" s="43"/>
      <c r="C371" s="52"/>
      <c r="D371" s="52"/>
      <c r="E371" s="43"/>
      <c r="F371" s="53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>
      <c r="A372" s="43"/>
      <c r="B372" s="43"/>
      <c r="C372" s="52"/>
      <c r="D372" s="52"/>
      <c r="E372" s="43"/>
      <c r="F372" s="53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>
      <c r="A373" s="43"/>
      <c r="B373" s="43"/>
      <c r="C373" s="52"/>
      <c r="D373" s="52"/>
      <c r="E373" s="43"/>
      <c r="F373" s="53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>
      <c r="A374" s="43"/>
      <c r="B374" s="43"/>
      <c r="C374" s="52"/>
      <c r="D374" s="52"/>
      <c r="E374" s="43"/>
      <c r="F374" s="53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>
      <c r="A375" s="43"/>
      <c r="B375" s="43"/>
      <c r="C375" s="52"/>
      <c r="D375" s="52"/>
      <c r="E375" s="43"/>
      <c r="F375" s="53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>
      <c r="A376" s="43"/>
      <c r="B376" s="43"/>
      <c r="C376" s="52"/>
      <c r="D376" s="52"/>
      <c r="E376" s="43"/>
      <c r="F376" s="53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>
      <c r="A377" s="43"/>
      <c r="B377" s="43"/>
      <c r="C377" s="52"/>
      <c r="D377" s="52"/>
      <c r="E377" s="43"/>
      <c r="F377" s="53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>
      <c r="A378" s="43"/>
      <c r="B378" s="43"/>
      <c r="C378" s="52"/>
      <c r="D378" s="52"/>
      <c r="E378" s="43"/>
      <c r="F378" s="53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>
      <c r="A379" s="43"/>
      <c r="B379" s="43"/>
      <c r="C379" s="52"/>
      <c r="D379" s="52"/>
      <c r="E379" s="43"/>
      <c r="F379" s="53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>
      <c r="A380" s="43"/>
      <c r="B380" s="43"/>
      <c r="C380" s="52"/>
      <c r="D380" s="52"/>
      <c r="E380" s="43"/>
      <c r="F380" s="53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>
      <c r="A381" s="43"/>
      <c r="B381" s="43"/>
      <c r="C381" s="52"/>
      <c r="D381" s="52"/>
      <c r="E381" s="43"/>
      <c r="F381" s="53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>
      <c r="A382" s="43"/>
      <c r="B382" s="43"/>
      <c r="C382" s="52"/>
      <c r="D382" s="52"/>
      <c r="E382" s="43"/>
      <c r="F382" s="53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>
      <c r="A383" s="43"/>
      <c r="B383" s="43"/>
      <c r="C383" s="52"/>
      <c r="D383" s="52"/>
      <c r="E383" s="43"/>
      <c r="F383" s="53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>
      <c r="A384" s="43"/>
      <c r="B384" s="43"/>
      <c r="C384" s="52"/>
      <c r="D384" s="52"/>
      <c r="E384" s="43"/>
      <c r="F384" s="53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>
      <c r="A385" s="43"/>
      <c r="B385" s="43"/>
      <c r="C385" s="52"/>
      <c r="D385" s="52"/>
      <c r="E385" s="43"/>
      <c r="F385" s="53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>
      <c r="A386" s="43"/>
      <c r="B386" s="43"/>
      <c r="C386" s="52"/>
      <c r="D386" s="52"/>
      <c r="E386" s="43"/>
      <c r="F386" s="53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>
      <c r="A387" s="43"/>
      <c r="B387" s="43"/>
      <c r="C387" s="52"/>
      <c r="D387" s="52"/>
      <c r="E387" s="43"/>
      <c r="F387" s="53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>
      <c r="A388" s="43"/>
      <c r="B388" s="43"/>
      <c r="C388" s="52"/>
      <c r="D388" s="52"/>
      <c r="E388" s="43"/>
      <c r="F388" s="53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>
      <c r="A389" s="43"/>
      <c r="B389" s="43"/>
      <c r="C389" s="52"/>
      <c r="D389" s="52"/>
      <c r="E389" s="43"/>
      <c r="F389" s="53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>
      <c r="A390" s="43"/>
      <c r="B390" s="43"/>
      <c r="C390" s="52"/>
      <c r="D390" s="52"/>
      <c r="E390" s="43"/>
      <c r="F390" s="53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>
      <c r="A391" s="43"/>
      <c r="B391" s="43"/>
      <c r="C391" s="52"/>
      <c r="D391" s="52"/>
      <c r="E391" s="43"/>
      <c r="F391" s="53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>
      <c r="A392" s="43"/>
      <c r="B392" s="43"/>
      <c r="C392" s="52"/>
      <c r="D392" s="52"/>
      <c r="E392" s="43"/>
      <c r="F392" s="53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>
      <c r="A393" s="43"/>
      <c r="B393" s="43"/>
      <c r="C393" s="52"/>
      <c r="D393" s="52"/>
      <c r="E393" s="43"/>
      <c r="F393" s="53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>
      <c r="A394" s="43"/>
      <c r="B394" s="43"/>
      <c r="C394" s="52"/>
      <c r="D394" s="52"/>
      <c r="E394" s="43"/>
      <c r="F394" s="53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>
      <c r="A395" s="43"/>
      <c r="B395" s="43"/>
      <c r="C395" s="52"/>
      <c r="D395" s="52"/>
      <c r="E395" s="43"/>
      <c r="F395" s="53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>
      <c r="A396" s="43"/>
      <c r="B396" s="43"/>
      <c r="C396" s="52"/>
      <c r="D396" s="52"/>
      <c r="E396" s="43"/>
      <c r="F396" s="53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>
      <c r="A397" s="43"/>
      <c r="B397" s="43"/>
      <c r="C397" s="52"/>
      <c r="D397" s="52"/>
      <c r="E397" s="43"/>
      <c r="F397" s="53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>
      <c r="A398" s="43"/>
      <c r="B398" s="43"/>
      <c r="C398" s="52"/>
      <c r="D398" s="52"/>
      <c r="E398" s="43"/>
      <c r="F398" s="53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>
      <c r="A399" s="43"/>
      <c r="B399" s="43"/>
      <c r="C399" s="52"/>
      <c r="D399" s="52"/>
      <c r="E399" s="43"/>
      <c r="F399" s="53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>
      <c r="A400" s="43"/>
      <c r="B400" s="43"/>
      <c r="C400" s="52"/>
      <c r="D400" s="52"/>
      <c r="E400" s="43"/>
      <c r="F400" s="53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>
      <c r="A401" s="43"/>
      <c r="B401" s="43"/>
      <c r="C401" s="52"/>
      <c r="D401" s="52"/>
      <c r="E401" s="43"/>
      <c r="F401" s="53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>
      <c r="A402" s="43"/>
      <c r="B402" s="43"/>
      <c r="C402" s="52"/>
      <c r="D402" s="52"/>
      <c r="E402" s="43"/>
      <c r="F402" s="53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>
      <c r="A403" s="43"/>
      <c r="B403" s="43"/>
      <c r="C403" s="52"/>
      <c r="D403" s="52"/>
      <c r="E403" s="43"/>
      <c r="F403" s="53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>
      <c r="A404" s="43"/>
      <c r="B404" s="43"/>
      <c r="C404" s="52"/>
      <c r="D404" s="52"/>
      <c r="E404" s="43"/>
      <c r="F404" s="53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>
      <c r="A405" s="43"/>
      <c r="B405" s="43"/>
      <c r="C405" s="52"/>
      <c r="D405" s="52"/>
      <c r="E405" s="43"/>
      <c r="F405" s="53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>
      <c r="A406" s="43"/>
      <c r="B406" s="43"/>
      <c r="C406" s="52"/>
      <c r="D406" s="52"/>
      <c r="E406" s="43"/>
      <c r="F406" s="53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>
      <c r="A407" s="43"/>
      <c r="B407" s="43"/>
      <c r="C407" s="52"/>
      <c r="D407" s="52"/>
      <c r="E407" s="43"/>
      <c r="F407" s="53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>
      <c r="A408" s="43"/>
      <c r="B408" s="43"/>
      <c r="C408" s="52"/>
      <c r="D408" s="52"/>
      <c r="E408" s="43"/>
      <c r="F408" s="53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>
      <c r="A409" s="43"/>
      <c r="B409" s="43"/>
      <c r="C409" s="52"/>
      <c r="D409" s="52"/>
      <c r="E409" s="43"/>
      <c r="F409" s="53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>
      <c r="A410" s="43"/>
      <c r="B410" s="43"/>
      <c r="C410" s="52"/>
      <c r="D410" s="52"/>
      <c r="E410" s="43"/>
      <c r="F410" s="53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>
      <c r="A411" s="43"/>
      <c r="B411" s="43"/>
      <c r="C411" s="52"/>
      <c r="D411" s="52"/>
      <c r="E411" s="43"/>
      <c r="F411" s="53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>
      <c r="A412" s="43"/>
      <c r="B412" s="43"/>
      <c r="C412" s="52"/>
      <c r="D412" s="52"/>
      <c r="E412" s="43"/>
    </row>
    <row r="413" spans="1:26">
      <c r="A413" s="43"/>
      <c r="B413" s="43"/>
      <c r="C413" s="52"/>
      <c r="D413" s="52"/>
      <c r="E413" s="43"/>
    </row>
    <row r="414" spans="1:26">
      <c r="A414" s="43"/>
      <c r="B414" s="43"/>
      <c r="C414" s="52"/>
      <c r="D414" s="52"/>
      <c r="E414" s="43"/>
    </row>
    <row r="415" spans="1:26">
      <c r="A415" s="43"/>
      <c r="B415" s="43"/>
      <c r="C415" s="52"/>
      <c r="D415" s="52"/>
      <c r="E415" s="43"/>
    </row>
    <row r="416" spans="1:26">
      <c r="A416" s="43"/>
      <c r="B416" s="43"/>
      <c r="C416" s="52"/>
      <c r="D416" s="52"/>
      <c r="E416" s="43"/>
    </row>
    <row r="417" spans="1:26">
      <c r="A417" s="43"/>
      <c r="B417" s="43"/>
      <c r="C417" s="52"/>
      <c r="D417" s="52"/>
      <c r="E417" s="43"/>
    </row>
    <row r="418" spans="1:26">
      <c r="A418" s="43"/>
      <c r="B418" s="43"/>
      <c r="C418" s="52"/>
      <c r="D418" s="52"/>
      <c r="E418" s="43"/>
    </row>
    <row r="419" spans="1:26">
      <c r="A419" s="43"/>
      <c r="B419" s="43"/>
      <c r="C419" s="52"/>
      <c r="D419" s="52"/>
      <c r="E419" s="43"/>
    </row>
    <row r="420" spans="1:26">
      <c r="A420" s="43"/>
      <c r="B420" s="43"/>
      <c r="C420" s="52"/>
      <c r="D420" s="52"/>
      <c r="E420" s="43"/>
    </row>
    <row r="421" spans="1:26">
      <c r="A421" s="43"/>
      <c r="B421" s="43"/>
      <c r="C421" s="52"/>
      <c r="D421" s="52"/>
      <c r="E421" s="43"/>
    </row>
    <row r="422" spans="1:26">
      <c r="A422" s="43"/>
      <c r="B422" s="43"/>
      <c r="C422" s="52"/>
      <c r="D422" s="52"/>
      <c r="E422" s="43"/>
    </row>
    <row r="423" spans="1:26">
      <c r="A423" s="43"/>
      <c r="B423" s="43"/>
      <c r="C423" s="52"/>
      <c r="D423" s="52"/>
      <c r="E423" s="43"/>
    </row>
    <row r="424" spans="1:26">
      <c r="A424" s="43"/>
      <c r="B424" s="43"/>
      <c r="C424" s="52"/>
      <c r="D424" s="52"/>
      <c r="E424" s="43"/>
    </row>
    <row r="425" spans="1:26">
      <c r="A425" s="43"/>
      <c r="B425" s="43"/>
      <c r="C425" s="52"/>
      <c r="D425" s="52"/>
      <c r="E425" s="43"/>
      <c r="F425" s="1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43"/>
      <c r="B426" s="43"/>
      <c r="C426" s="52"/>
      <c r="D426" s="52"/>
      <c r="E426" s="43"/>
      <c r="F426" s="1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43"/>
      <c r="B427" s="43"/>
      <c r="C427" s="52"/>
      <c r="D427" s="52"/>
      <c r="E427" s="43"/>
      <c r="F427" s="1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43"/>
      <c r="B428" s="43"/>
      <c r="C428" s="52"/>
      <c r="D428" s="52"/>
      <c r="E428" s="43"/>
      <c r="F428" s="1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43"/>
      <c r="B429" s="43"/>
      <c r="C429" s="52"/>
      <c r="D429" s="52"/>
      <c r="E429" s="43"/>
      <c r="F429" s="1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43"/>
      <c r="B430" s="43"/>
      <c r="C430" s="52"/>
      <c r="D430" s="52"/>
      <c r="E430" s="43"/>
      <c r="F430" s="1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43"/>
      <c r="B431" s="43"/>
      <c r="C431" s="52"/>
      <c r="D431" s="52"/>
      <c r="E431" s="43"/>
      <c r="F431" s="1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43"/>
      <c r="B432" s="43"/>
      <c r="C432" s="52"/>
      <c r="D432" s="52"/>
      <c r="E432" s="43"/>
      <c r="F432" s="1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43"/>
      <c r="B433" s="43"/>
      <c r="C433" s="52"/>
      <c r="D433" s="52"/>
      <c r="E433" s="43"/>
      <c r="F433" s="1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43"/>
      <c r="B434" s="43"/>
      <c r="C434" s="52"/>
      <c r="D434" s="52"/>
      <c r="E434" s="43"/>
      <c r="F434" s="1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43"/>
      <c r="B435" s="43"/>
      <c r="C435" s="52"/>
      <c r="D435" s="52"/>
      <c r="E435" s="43"/>
      <c r="F435" s="1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43"/>
      <c r="B436" s="43"/>
      <c r="C436" s="52"/>
      <c r="D436" s="52"/>
      <c r="E436" s="43"/>
      <c r="F436" s="1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43"/>
      <c r="B437" s="43"/>
      <c r="C437" s="52"/>
      <c r="D437" s="52"/>
      <c r="E437" s="43"/>
      <c r="F437" s="1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43"/>
      <c r="B438" s="43"/>
      <c r="C438" s="52"/>
      <c r="D438" s="52"/>
      <c r="E438" s="43"/>
      <c r="F438" s="1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43"/>
      <c r="B439" s="43"/>
      <c r="C439" s="52"/>
      <c r="D439" s="52"/>
      <c r="E439" s="43"/>
      <c r="F439" s="1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43"/>
      <c r="B440" s="43"/>
      <c r="C440" s="52"/>
      <c r="D440" s="52"/>
      <c r="E440" s="43"/>
      <c r="F440" s="1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43"/>
      <c r="B441" s="43"/>
      <c r="C441" s="52"/>
      <c r="D441" s="52"/>
      <c r="E441" s="43"/>
      <c r="F441" s="1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43"/>
      <c r="B442" s="43"/>
      <c r="C442" s="52"/>
      <c r="D442" s="52"/>
      <c r="E442" s="43"/>
      <c r="F442" s="1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43"/>
      <c r="B443" s="43"/>
      <c r="C443" s="52"/>
      <c r="D443" s="52"/>
      <c r="E443" s="43"/>
      <c r="F443" s="1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43"/>
      <c r="B444" s="43"/>
      <c r="C444" s="52"/>
      <c r="D444" s="52"/>
      <c r="E444" s="43"/>
      <c r="F444" s="1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43"/>
      <c r="B445" s="43"/>
      <c r="C445" s="52"/>
      <c r="D445" s="52"/>
      <c r="E445" s="43"/>
      <c r="F445" s="1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43"/>
      <c r="B446" s="43"/>
      <c r="C446" s="52"/>
      <c r="D446" s="52"/>
      <c r="E446" s="43"/>
      <c r="F446" s="1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43"/>
      <c r="B447" s="43"/>
      <c r="C447" s="52"/>
      <c r="D447" s="52"/>
      <c r="E447" s="43"/>
      <c r="F447" s="1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43"/>
      <c r="B448" s="43"/>
      <c r="C448" s="52"/>
      <c r="D448" s="52"/>
      <c r="E448" s="43"/>
      <c r="F448" s="1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43"/>
      <c r="B449" s="43"/>
      <c r="C449" s="52"/>
      <c r="D449" s="52"/>
      <c r="E449" s="43"/>
      <c r="F449" s="1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43"/>
      <c r="B450" s="43"/>
      <c r="C450" s="52"/>
      <c r="D450" s="52"/>
      <c r="E450" s="43"/>
      <c r="F450" s="1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43"/>
      <c r="B451" s="43"/>
      <c r="C451" s="52"/>
      <c r="D451" s="52"/>
      <c r="E451" s="43"/>
      <c r="F451" s="1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43"/>
      <c r="B452" s="43"/>
      <c r="C452" s="52"/>
      <c r="D452" s="52"/>
      <c r="E452" s="43"/>
      <c r="F452" s="1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43"/>
      <c r="B453" s="43"/>
      <c r="C453" s="52"/>
      <c r="D453" s="52"/>
      <c r="E453" s="43"/>
      <c r="F453" s="1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43"/>
      <c r="B454" s="43"/>
      <c r="C454" s="52"/>
      <c r="D454" s="52"/>
      <c r="E454" s="43"/>
      <c r="F454" s="1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43"/>
      <c r="B455" s="43"/>
      <c r="C455" s="52"/>
      <c r="D455" s="52"/>
      <c r="E455" s="43"/>
      <c r="F455" s="1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43"/>
      <c r="B456" s="43"/>
      <c r="C456" s="52"/>
      <c r="D456" s="52"/>
      <c r="E456" s="43"/>
      <c r="F456" s="1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43"/>
      <c r="B457" s="43"/>
      <c r="C457" s="52"/>
      <c r="D457" s="52"/>
      <c r="E457" s="43"/>
      <c r="F457" s="1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43"/>
      <c r="B458" s="43"/>
      <c r="C458" s="52"/>
      <c r="D458" s="52"/>
      <c r="E458" s="43"/>
      <c r="F458" s="1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43"/>
      <c r="B459" s="43"/>
      <c r="C459" s="52"/>
      <c r="D459" s="52"/>
      <c r="E459" s="43"/>
      <c r="F459" s="1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43"/>
      <c r="B460" s="43"/>
      <c r="C460" s="52"/>
      <c r="D460" s="52"/>
      <c r="E460" s="43"/>
      <c r="F460" s="1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43"/>
      <c r="B461" s="43"/>
      <c r="C461" s="52"/>
      <c r="D461" s="52"/>
      <c r="E461" s="43"/>
      <c r="F461" s="1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43"/>
      <c r="B462" s="43"/>
      <c r="C462" s="52"/>
      <c r="D462" s="52"/>
      <c r="E462" s="43"/>
      <c r="F462" s="1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43"/>
      <c r="B463" s="43"/>
      <c r="C463" s="52"/>
      <c r="D463" s="52"/>
      <c r="E463" s="43"/>
      <c r="F463" s="1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43"/>
      <c r="B464" s="43"/>
      <c r="C464" s="52"/>
      <c r="D464" s="52"/>
      <c r="E464" s="43"/>
      <c r="F464" s="1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43"/>
      <c r="B465" s="43"/>
      <c r="C465" s="52"/>
      <c r="D465" s="52"/>
      <c r="E465" s="43"/>
      <c r="F465" s="1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43"/>
      <c r="B466" s="43"/>
      <c r="C466" s="52"/>
      <c r="D466" s="52"/>
      <c r="E466" s="43"/>
      <c r="F466" s="1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43"/>
      <c r="B467" s="43"/>
      <c r="C467" s="52"/>
      <c r="D467" s="52"/>
      <c r="E467" s="43"/>
      <c r="F467" s="1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43"/>
      <c r="B468" s="43"/>
      <c r="C468" s="52"/>
      <c r="D468" s="52"/>
      <c r="E468" s="43"/>
      <c r="F468" s="1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43"/>
      <c r="B469" s="43"/>
      <c r="C469" s="52"/>
      <c r="D469" s="52"/>
      <c r="E469" s="43"/>
      <c r="F469" s="1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43"/>
      <c r="B470" s="43"/>
      <c r="C470" s="52"/>
      <c r="D470" s="52"/>
      <c r="E470" s="43"/>
      <c r="F470" s="1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43"/>
      <c r="B471" s="43"/>
      <c r="C471" s="52"/>
      <c r="D471" s="52"/>
      <c r="E471" s="43"/>
      <c r="F471" s="1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43"/>
      <c r="B472" s="43"/>
      <c r="C472" s="52"/>
      <c r="D472" s="52"/>
      <c r="E472" s="43"/>
      <c r="F472" s="1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43"/>
      <c r="B473" s="43"/>
      <c r="C473" s="52"/>
      <c r="D473" s="52"/>
      <c r="E473" s="43"/>
      <c r="F473" s="1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43"/>
      <c r="B474" s="43"/>
      <c r="C474" s="52"/>
      <c r="D474" s="52"/>
      <c r="E474" s="43"/>
      <c r="F474" s="1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43"/>
      <c r="B475" s="43"/>
      <c r="C475" s="52"/>
      <c r="D475" s="52"/>
      <c r="E475" s="43"/>
      <c r="F475" s="1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43"/>
      <c r="B476" s="43"/>
      <c r="C476" s="52"/>
      <c r="D476" s="52"/>
      <c r="E476" s="43"/>
      <c r="F476" s="1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43"/>
      <c r="B477" s="43"/>
      <c r="C477" s="52"/>
      <c r="D477" s="52"/>
      <c r="E477" s="43"/>
      <c r="F477" s="1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43"/>
      <c r="B478" s="43"/>
      <c r="C478" s="52"/>
      <c r="D478" s="52"/>
      <c r="E478" s="43"/>
      <c r="F478" s="1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43"/>
      <c r="B479" s="43"/>
      <c r="C479" s="52"/>
      <c r="D479" s="52"/>
      <c r="E479" s="43"/>
      <c r="F479" s="1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43"/>
      <c r="B480" s="43"/>
      <c r="C480" s="52"/>
      <c r="D480" s="52"/>
      <c r="E480" s="43"/>
      <c r="F480" s="1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43"/>
      <c r="B481" s="43"/>
      <c r="C481" s="52"/>
      <c r="D481" s="52"/>
      <c r="E481" s="43"/>
      <c r="F481" s="1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43"/>
      <c r="B482" s="43"/>
      <c r="C482" s="52"/>
      <c r="D482" s="52"/>
      <c r="E482" s="43"/>
      <c r="F482" s="1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43"/>
      <c r="B483" s="43"/>
      <c r="C483" s="52"/>
      <c r="D483" s="52"/>
      <c r="E483" s="43"/>
      <c r="F483" s="1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43"/>
      <c r="B484" s="43"/>
      <c r="C484" s="52"/>
      <c r="D484" s="52"/>
      <c r="E484" s="43"/>
      <c r="F484" s="1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43"/>
      <c r="B485" s="43"/>
      <c r="C485" s="52"/>
      <c r="D485" s="52"/>
      <c r="E485" s="43"/>
      <c r="F485" s="1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43"/>
      <c r="B486" s="43"/>
      <c r="C486" s="52"/>
      <c r="D486" s="52"/>
      <c r="E486" s="43"/>
      <c r="F486" s="1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43"/>
      <c r="B487" s="43"/>
      <c r="C487" s="52"/>
      <c r="D487" s="52"/>
      <c r="E487" s="43"/>
      <c r="F487" s="1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43"/>
      <c r="B488" s="43"/>
      <c r="C488" s="52"/>
      <c r="D488" s="52"/>
      <c r="E488" s="43"/>
      <c r="F488" s="1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43"/>
      <c r="B489" s="43"/>
      <c r="C489" s="52"/>
      <c r="D489" s="52"/>
      <c r="E489" s="43"/>
      <c r="F489" s="1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43"/>
      <c r="B490" s="43"/>
      <c r="C490" s="52"/>
      <c r="D490" s="52"/>
      <c r="E490" s="43"/>
      <c r="F490" s="1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43"/>
      <c r="B491" s="43"/>
      <c r="C491" s="52"/>
      <c r="D491" s="52"/>
      <c r="E491" s="43"/>
      <c r="F491" s="1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43"/>
      <c r="B492" s="43"/>
      <c r="C492" s="52"/>
      <c r="D492" s="52"/>
      <c r="E492" s="43"/>
      <c r="F492" s="1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43"/>
      <c r="B493" s="43"/>
      <c r="C493" s="52"/>
      <c r="D493" s="52"/>
      <c r="E493" s="43"/>
      <c r="F493" s="1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43"/>
      <c r="B494" s="43"/>
      <c r="C494" s="52"/>
      <c r="D494" s="52"/>
      <c r="E494" s="43"/>
      <c r="F494" s="1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43"/>
      <c r="B495" s="43"/>
      <c r="C495" s="52"/>
      <c r="D495" s="52"/>
      <c r="E495" s="43"/>
      <c r="F495" s="1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43"/>
      <c r="B496" s="43"/>
      <c r="C496" s="52"/>
      <c r="D496" s="52"/>
      <c r="E496" s="43"/>
      <c r="F496" s="1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43"/>
      <c r="B497" s="43"/>
      <c r="C497" s="52"/>
      <c r="D497" s="52"/>
      <c r="E497" s="43"/>
      <c r="F497" s="1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43"/>
      <c r="B498" s="43"/>
      <c r="C498" s="52"/>
      <c r="D498" s="52"/>
      <c r="E498" s="43"/>
      <c r="F498" s="1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43"/>
      <c r="B499" s="43"/>
      <c r="C499" s="52"/>
      <c r="D499" s="52"/>
      <c r="E499" s="43"/>
      <c r="F499" s="1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43"/>
      <c r="B500" s="43"/>
      <c r="C500" s="52"/>
      <c r="D500" s="52"/>
      <c r="E500" s="43"/>
      <c r="F500" s="1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43"/>
      <c r="B501" s="43"/>
      <c r="C501" s="52"/>
      <c r="D501" s="52"/>
      <c r="E501" s="43"/>
      <c r="F501" s="1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43"/>
      <c r="B502" s="43"/>
      <c r="C502" s="52"/>
      <c r="D502" s="52"/>
      <c r="E502" s="43"/>
      <c r="F502" s="1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43"/>
      <c r="B503" s="43"/>
      <c r="C503" s="52"/>
      <c r="D503" s="52"/>
      <c r="E503" s="43"/>
      <c r="F503" s="1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43"/>
      <c r="B504" s="43"/>
      <c r="C504" s="52"/>
      <c r="D504" s="52"/>
      <c r="E504" s="43"/>
      <c r="F504" s="1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43"/>
      <c r="B505" s="43"/>
      <c r="C505" s="52"/>
      <c r="D505" s="52"/>
      <c r="E505" s="43"/>
      <c r="F505" s="1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43"/>
      <c r="B506" s="43"/>
      <c r="C506" s="52"/>
      <c r="D506" s="52"/>
      <c r="E506" s="43"/>
      <c r="F506" s="1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43"/>
      <c r="B507" s="43"/>
      <c r="C507" s="52"/>
      <c r="D507" s="52"/>
      <c r="E507" s="43"/>
      <c r="F507" s="1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43"/>
      <c r="B508" s="43"/>
      <c r="C508" s="52"/>
      <c r="D508" s="52"/>
      <c r="E508" s="43"/>
      <c r="F508" s="1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43"/>
      <c r="B509" s="43"/>
      <c r="C509" s="52"/>
      <c r="D509" s="52"/>
      <c r="E509" s="43"/>
      <c r="F509" s="1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43"/>
      <c r="B510" s="43"/>
      <c r="C510" s="52"/>
      <c r="D510" s="52"/>
      <c r="E510" s="43"/>
      <c r="F510" s="1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43"/>
      <c r="B511" s="43"/>
      <c r="C511" s="52"/>
      <c r="D511" s="52"/>
      <c r="E511" s="43"/>
      <c r="F511" s="1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43"/>
      <c r="B512" s="43"/>
      <c r="C512" s="52"/>
      <c r="D512" s="52"/>
      <c r="E512" s="43"/>
      <c r="F512" s="1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43"/>
      <c r="B513" s="43"/>
      <c r="C513" s="52"/>
      <c r="D513" s="52"/>
      <c r="E513" s="43"/>
      <c r="F513" s="1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43"/>
      <c r="B514" s="43"/>
      <c r="C514" s="52"/>
      <c r="D514" s="52"/>
      <c r="E514" s="43"/>
      <c r="F514" s="1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43"/>
      <c r="B515" s="43"/>
      <c r="C515" s="52"/>
      <c r="D515" s="52"/>
      <c r="E515" s="43"/>
      <c r="F515" s="1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43"/>
      <c r="B516" s="43"/>
      <c r="C516" s="52"/>
      <c r="D516" s="52"/>
      <c r="E516" s="43"/>
      <c r="F516" s="1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43"/>
      <c r="B517" s="43"/>
      <c r="C517" s="52"/>
      <c r="D517" s="52"/>
      <c r="E517" s="43"/>
      <c r="F517" s="1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43"/>
      <c r="B518" s="43"/>
      <c r="C518" s="52"/>
      <c r="D518" s="52"/>
      <c r="E518" s="43"/>
      <c r="F518" s="1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43"/>
      <c r="B519" s="43"/>
      <c r="C519" s="52"/>
      <c r="D519" s="52"/>
      <c r="E519" s="43"/>
      <c r="F519" s="1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43"/>
      <c r="B520" s="43"/>
      <c r="C520" s="52"/>
      <c r="D520" s="52"/>
      <c r="E520" s="43"/>
      <c r="F520" s="1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43"/>
      <c r="B521" s="43"/>
      <c r="C521" s="52"/>
      <c r="D521" s="52"/>
      <c r="E521" s="43"/>
      <c r="F521" s="1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43"/>
      <c r="B522" s="43"/>
      <c r="C522" s="52"/>
      <c r="D522" s="52"/>
      <c r="E522" s="43"/>
      <c r="F522" s="1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43"/>
      <c r="B523" s="43"/>
      <c r="C523" s="52"/>
      <c r="D523" s="52"/>
      <c r="E523" s="43"/>
      <c r="F523" s="1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43"/>
      <c r="B524" s="43"/>
      <c r="C524" s="52"/>
      <c r="D524" s="52"/>
      <c r="E524" s="43"/>
      <c r="F524" s="1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43"/>
      <c r="B525" s="43"/>
      <c r="C525" s="52"/>
      <c r="D525" s="52"/>
      <c r="E525" s="43"/>
      <c r="F525" s="1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43"/>
      <c r="B526" s="43"/>
      <c r="C526" s="52"/>
      <c r="D526" s="52"/>
      <c r="E526" s="43"/>
      <c r="F526" s="1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43"/>
      <c r="B527" s="43"/>
      <c r="C527" s="52"/>
      <c r="D527" s="52"/>
      <c r="E527" s="43"/>
      <c r="F527" s="1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43"/>
      <c r="B528" s="43"/>
      <c r="C528" s="52"/>
      <c r="D528" s="52"/>
      <c r="E528" s="43"/>
      <c r="F528" s="1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43"/>
      <c r="B529" s="43"/>
      <c r="C529" s="52"/>
      <c r="D529" s="52"/>
      <c r="E529" s="43"/>
      <c r="F529" s="1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43"/>
      <c r="B530" s="43"/>
      <c r="C530" s="52"/>
      <c r="D530" s="52"/>
      <c r="E530" s="43"/>
      <c r="F530" s="1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43"/>
      <c r="B531" s="43"/>
      <c r="C531" s="52"/>
      <c r="D531" s="52"/>
      <c r="E531" s="43"/>
      <c r="F531" s="1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43"/>
      <c r="B532" s="43"/>
      <c r="C532" s="52"/>
      <c r="D532" s="52"/>
      <c r="E532" s="43"/>
      <c r="F532" s="1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43"/>
      <c r="B533" s="43"/>
      <c r="C533" s="52"/>
      <c r="D533" s="52"/>
      <c r="E533" s="43"/>
      <c r="F533" s="1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43"/>
      <c r="B534" s="43"/>
      <c r="C534" s="52"/>
      <c r="D534" s="52"/>
      <c r="E534" s="43"/>
      <c r="F534" s="1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43"/>
      <c r="B535" s="43"/>
      <c r="C535" s="52"/>
      <c r="D535" s="52"/>
      <c r="E535" s="43"/>
      <c r="F535" s="1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43"/>
      <c r="B536" s="43"/>
      <c r="C536" s="52"/>
      <c r="D536" s="52"/>
      <c r="E536" s="43"/>
      <c r="F536" s="1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43"/>
      <c r="B537" s="43"/>
      <c r="C537" s="52"/>
      <c r="D537" s="52"/>
      <c r="E537" s="43"/>
      <c r="F537" s="1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43"/>
      <c r="B538" s="43"/>
      <c r="C538" s="52"/>
      <c r="D538" s="52"/>
      <c r="E538" s="43"/>
      <c r="F538" s="1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43"/>
      <c r="B539" s="43"/>
      <c r="C539" s="52"/>
      <c r="D539" s="52"/>
      <c r="E539" s="43"/>
      <c r="F539" s="1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43"/>
      <c r="B540" s="43"/>
      <c r="C540" s="52"/>
      <c r="D540" s="52"/>
      <c r="E540" s="43"/>
      <c r="F540" s="1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43"/>
      <c r="B541" s="43"/>
      <c r="C541" s="52"/>
      <c r="D541" s="52"/>
      <c r="E541" s="43"/>
      <c r="F541" s="1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43"/>
      <c r="B542" s="43"/>
      <c r="C542" s="52"/>
      <c r="D542" s="52"/>
      <c r="E542" s="43"/>
      <c r="F542" s="1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43"/>
      <c r="B543" s="43"/>
      <c r="C543" s="52"/>
      <c r="D543" s="52"/>
      <c r="E543" s="43"/>
      <c r="F543" s="1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43"/>
      <c r="B544" s="43"/>
      <c r="C544" s="52"/>
      <c r="D544" s="52"/>
      <c r="E544" s="43"/>
      <c r="F544" s="1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43"/>
      <c r="B545" s="43"/>
      <c r="C545" s="52"/>
      <c r="D545" s="52"/>
      <c r="E545" s="43"/>
      <c r="F545" s="1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43"/>
      <c r="B546" s="43"/>
      <c r="C546" s="52"/>
      <c r="D546" s="52"/>
      <c r="E546" s="43"/>
      <c r="F546" s="1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43"/>
      <c r="B547" s="43"/>
      <c r="C547" s="52"/>
      <c r="D547" s="52"/>
      <c r="E547" s="43"/>
      <c r="F547" s="1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43"/>
      <c r="B548" s="43"/>
      <c r="C548" s="52"/>
      <c r="D548" s="52"/>
      <c r="E548" s="43"/>
      <c r="F548" s="1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43"/>
      <c r="B549" s="43"/>
      <c r="C549" s="52"/>
      <c r="D549" s="52"/>
      <c r="E549" s="43"/>
      <c r="F549" s="1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43"/>
      <c r="B550" s="43"/>
      <c r="C550" s="52"/>
      <c r="D550" s="52"/>
      <c r="E550" s="43"/>
      <c r="F550" s="1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43"/>
      <c r="B551" s="43"/>
      <c r="C551" s="52"/>
      <c r="D551" s="52"/>
      <c r="E551" s="43"/>
      <c r="F551" s="1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43"/>
      <c r="B552" s="43"/>
      <c r="C552" s="52"/>
      <c r="D552" s="52"/>
      <c r="E552" s="43"/>
      <c r="F552" s="1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43"/>
      <c r="B553" s="43"/>
      <c r="C553" s="52"/>
      <c r="D553" s="52"/>
      <c r="E553" s="43"/>
      <c r="F553" s="1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43"/>
      <c r="B554" s="43"/>
      <c r="C554" s="52"/>
      <c r="D554" s="52"/>
      <c r="E554" s="43"/>
      <c r="F554" s="1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43"/>
      <c r="B555" s="43"/>
      <c r="C555" s="52"/>
      <c r="D555" s="52"/>
      <c r="E555" s="43"/>
      <c r="F555" s="1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43"/>
      <c r="B556" s="43"/>
      <c r="C556" s="52"/>
      <c r="D556" s="52"/>
      <c r="E556" s="43"/>
      <c r="F556" s="1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43"/>
      <c r="B557" s="43"/>
      <c r="C557" s="52"/>
      <c r="D557" s="52"/>
      <c r="E557" s="43"/>
      <c r="F557" s="1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43"/>
      <c r="B558" s="43"/>
      <c r="C558" s="52"/>
      <c r="D558" s="52"/>
      <c r="E558" s="43"/>
      <c r="F558" s="1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43"/>
      <c r="B559" s="43"/>
      <c r="C559" s="52"/>
      <c r="D559" s="52"/>
      <c r="E559" s="43"/>
      <c r="F559" s="1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43"/>
      <c r="B560" s="43"/>
      <c r="C560" s="52"/>
      <c r="D560" s="52"/>
      <c r="E560" s="43"/>
      <c r="F560" s="1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43"/>
      <c r="B561" s="43"/>
      <c r="C561" s="52"/>
      <c r="D561" s="52"/>
      <c r="E561" s="43"/>
      <c r="F561" s="1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43"/>
      <c r="B562" s="43"/>
      <c r="C562" s="52"/>
      <c r="D562" s="52"/>
      <c r="E562" s="43"/>
      <c r="F562" s="1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43"/>
      <c r="B563" s="43"/>
      <c r="C563" s="52"/>
      <c r="D563" s="52"/>
      <c r="E563" s="43"/>
      <c r="F563" s="1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43"/>
      <c r="B564" s="43"/>
      <c r="C564" s="52"/>
      <c r="D564" s="52"/>
      <c r="E564" s="43"/>
      <c r="F564" s="1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43"/>
      <c r="B565" s="43"/>
      <c r="C565" s="52"/>
      <c r="D565" s="52"/>
      <c r="E565" s="43"/>
      <c r="F565" s="1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43"/>
      <c r="B566" s="43"/>
      <c r="C566" s="52"/>
      <c r="D566" s="52"/>
      <c r="E566" s="43"/>
      <c r="F566" s="1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43"/>
      <c r="B567" s="43"/>
      <c r="C567" s="52"/>
      <c r="D567" s="52"/>
      <c r="E567" s="43"/>
      <c r="F567" s="1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43"/>
      <c r="B568" s="43"/>
      <c r="C568" s="52"/>
      <c r="D568" s="52"/>
      <c r="E568" s="43"/>
      <c r="F568" s="1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43"/>
      <c r="B569" s="43"/>
      <c r="C569" s="52"/>
      <c r="D569" s="52"/>
      <c r="E569" s="43"/>
      <c r="F569" s="1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43"/>
      <c r="B570" s="43"/>
      <c r="C570" s="52"/>
      <c r="D570" s="52"/>
      <c r="E570" s="43"/>
      <c r="F570" s="1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43"/>
      <c r="B571" s="43"/>
      <c r="C571" s="52"/>
      <c r="D571" s="52"/>
      <c r="E571" s="43"/>
      <c r="F571" s="1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43"/>
      <c r="B572" s="43"/>
      <c r="C572" s="52"/>
      <c r="D572" s="52"/>
      <c r="E572" s="43"/>
      <c r="F572" s="1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43"/>
      <c r="B573" s="43"/>
      <c r="C573" s="52"/>
      <c r="D573" s="52"/>
      <c r="E573" s="43"/>
      <c r="F573" s="1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43"/>
      <c r="B574" s="43"/>
      <c r="C574" s="52"/>
      <c r="D574" s="52"/>
      <c r="E574" s="43"/>
      <c r="F574" s="1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43"/>
      <c r="B575" s="43"/>
      <c r="C575" s="52"/>
      <c r="D575" s="52"/>
      <c r="E575" s="43"/>
      <c r="F575" s="1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43"/>
      <c r="B576" s="43"/>
      <c r="C576" s="52"/>
      <c r="D576" s="52"/>
      <c r="E576" s="43"/>
      <c r="F576" s="1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43"/>
      <c r="B577" s="43"/>
      <c r="C577" s="52"/>
      <c r="D577" s="52"/>
      <c r="E577" s="43"/>
      <c r="F577" s="1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43"/>
      <c r="B578" s="43"/>
      <c r="C578" s="52"/>
      <c r="D578" s="52"/>
      <c r="E578" s="43"/>
      <c r="F578" s="1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43"/>
      <c r="B579" s="43"/>
      <c r="C579" s="52"/>
      <c r="D579" s="52"/>
      <c r="E579" s="43"/>
      <c r="F579" s="1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43"/>
      <c r="B580" s="43"/>
      <c r="C580" s="52"/>
      <c r="D580" s="52"/>
      <c r="E580" s="43"/>
      <c r="F580" s="1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43"/>
      <c r="B581" s="43"/>
      <c r="C581" s="52"/>
      <c r="D581" s="52"/>
      <c r="E581" s="43"/>
      <c r="F581" s="1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43"/>
      <c r="B582" s="43"/>
      <c r="C582" s="52"/>
      <c r="D582" s="52"/>
      <c r="E582" s="43"/>
      <c r="F582" s="1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43"/>
      <c r="B583" s="43"/>
      <c r="C583" s="52"/>
      <c r="D583" s="52"/>
      <c r="E583" s="43"/>
      <c r="F583" s="1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43"/>
      <c r="B584" s="43"/>
      <c r="C584" s="52"/>
      <c r="D584" s="52"/>
      <c r="E584" s="43"/>
      <c r="F584" s="1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43"/>
      <c r="B585" s="43"/>
      <c r="C585" s="52"/>
      <c r="D585" s="52"/>
      <c r="E585" s="43"/>
      <c r="F585" s="1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43"/>
      <c r="B586" s="43"/>
      <c r="C586" s="52"/>
      <c r="D586" s="52"/>
      <c r="E586" s="43"/>
      <c r="F586" s="1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43"/>
      <c r="B587" s="43"/>
      <c r="C587" s="52"/>
      <c r="D587" s="52"/>
      <c r="E587" s="43"/>
      <c r="F587" s="1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43"/>
      <c r="B588" s="43"/>
      <c r="C588" s="52"/>
      <c r="D588" s="52"/>
      <c r="E588" s="43"/>
      <c r="F588" s="1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43"/>
      <c r="B589" s="43"/>
      <c r="C589" s="52"/>
      <c r="D589" s="52"/>
      <c r="E589" s="43"/>
      <c r="F589" s="1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43"/>
      <c r="B590" s="43"/>
      <c r="C590" s="52"/>
      <c r="D590" s="52"/>
      <c r="E590" s="43"/>
      <c r="F590" s="1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43"/>
      <c r="B591" s="43"/>
      <c r="C591" s="52"/>
      <c r="D591" s="52"/>
      <c r="E591" s="43"/>
      <c r="F591" s="1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43"/>
      <c r="B592" s="43"/>
      <c r="C592" s="52"/>
      <c r="D592" s="52"/>
      <c r="E592" s="43"/>
      <c r="F592" s="1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43"/>
      <c r="B593" s="43"/>
      <c r="C593" s="52"/>
      <c r="D593" s="52"/>
      <c r="E593" s="43"/>
      <c r="F593" s="1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43"/>
      <c r="B594" s="43"/>
      <c r="C594" s="52"/>
      <c r="D594" s="52"/>
      <c r="E594" s="43"/>
      <c r="F594" s="1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43"/>
      <c r="B595" s="43"/>
      <c r="C595" s="52"/>
      <c r="D595" s="52"/>
      <c r="E595" s="43"/>
      <c r="F595" s="1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43"/>
      <c r="B596" s="43"/>
      <c r="C596" s="52"/>
      <c r="D596" s="52"/>
      <c r="E596" s="43"/>
      <c r="F596" s="1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43"/>
      <c r="B597" s="43"/>
      <c r="C597" s="52"/>
      <c r="D597" s="52"/>
      <c r="E597" s="43"/>
      <c r="F597" s="1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43"/>
      <c r="B598" s="43"/>
      <c r="C598" s="52"/>
      <c r="D598" s="52"/>
      <c r="E598" s="43"/>
      <c r="F598" s="1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43"/>
      <c r="B599" s="43"/>
      <c r="C599" s="52"/>
      <c r="D599" s="52"/>
      <c r="E599" s="43"/>
      <c r="F599" s="1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43"/>
      <c r="B600" s="43"/>
      <c r="C600" s="52"/>
      <c r="D600" s="52"/>
      <c r="E600" s="43"/>
      <c r="F600" s="1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43"/>
      <c r="B601" s="43"/>
      <c r="C601" s="52"/>
      <c r="D601" s="52"/>
      <c r="E601" s="43"/>
      <c r="F601" s="1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43"/>
      <c r="B602" s="43"/>
      <c r="C602" s="52"/>
      <c r="D602" s="52"/>
      <c r="E602" s="43"/>
      <c r="F602" s="1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43"/>
      <c r="B603" s="43"/>
      <c r="C603" s="52"/>
      <c r="D603" s="52"/>
      <c r="E603" s="43"/>
      <c r="F603" s="1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43"/>
      <c r="B604" s="43"/>
      <c r="C604" s="52"/>
      <c r="D604" s="52"/>
      <c r="E604" s="43"/>
      <c r="F604" s="1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43"/>
      <c r="B605" s="43"/>
      <c r="C605" s="52"/>
      <c r="D605" s="52"/>
      <c r="E605" s="43"/>
      <c r="F605" s="1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43"/>
      <c r="B606" s="43"/>
      <c r="C606" s="52"/>
      <c r="D606" s="52"/>
      <c r="E606" s="43"/>
      <c r="F606" s="1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43"/>
      <c r="B607" s="43"/>
      <c r="C607" s="52"/>
      <c r="D607" s="52"/>
      <c r="E607" s="43"/>
      <c r="F607" s="1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43"/>
      <c r="B608" s="43"/>
      <c r="C608" s="52"/>
      <c r="D608" s="52"/>
      <c r="E608" s="43"/>
      <c r="F608" s="1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43"/>
      <c r="B609" s="43"/>
      <c r="C609" s="52"/>
      <c r="D609" s="52"/>
      <c r="E609" s="43"/>
      <c r="F609" s="1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43"/>
      <c r="B610" s="43"/>
      <c r="C610" s="52"/>
      <c r="D610" s="52"/>
      <c r="E610" s="43"/>
      <c r="F610" s="1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43"/>
      <c r="B611" s="43"/>
      <c r="C611" s="52"/>
      <c r="D611" s="52"/>
      <c r="E611" s="43"/>
      <c r="F611" s="1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43"/>
      <c r="B612" s="43"/>
      <c r="C612" s="52"/>
      <c r="D612" s="52"/>
      <c r="E612" s="43"/>
      <c r="F612" s="1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43"/>
      <c r="B613" s="43"/>
      <c r="C613" s="52"/>
      <c r="D613" s="52"/>
      <c r="E613" s="43"/>
      <c r="F613" s="1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43"/>
      <c r="B614" s="43"/>
      <c r="C614" s="52"/>
      <c r="D614" s="52"/>
      <c r="E614" s="43"/>
      <c r="F614" s="1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43"/>
      <c r="B615" s="43"/>
      <c r="C615" s="52"/>
      <c r="D615" s="52"/>
      <c r="E615" s="43"/>
      <c r="F615" s="1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43"/>
      <c r="B616" s="43"/>
      <c r="C616" s="52"/>
      <c r="D616" s="52"/>
      <c r="E616" s="43"/>
      <c r="F616" s="1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43"/>
      <c r="B617" s="43"/>
      <c r="C617" s="52"/>
      <c r="D617" s="52"/>
      <c r="E617" s="43"/>
      <c r="F617" s="1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43"/>
      <c r="B618" s="43"/>
      <c r="C618" s="52"/>
      <c r="D618" s="52"/>
      <c r="E618" s="43"/>
      <c r="F618" s="1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43"/>
      <c r="B619" s="43"/>
      <c r="C619" s="52"/>
      <c r="D619" s="52"/>
      <c r="E619" s="43"/>
      <c r="F619" s="1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43"/>
      <c r="B620" s="43"/>
      <c r="C620" s="52"/>
      <c r="D620" s="52"/>
      <c r="E620" s="43"/>
      <c r="F620" s="1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43"/>
      <c r="B621" s="43"/>
      <c r="C621" s="52"/>
      <c r="D621" s="52"/>
      <c r="E621" s="43"/>
      <c r="F621" s="1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43"/>
      <c r="B622" s="43"/>
      <c r="C622" s="52"/>
      <c r="D622" s="52"/>
      <c r="E622" s="43"/>
      <c r="F622" s="1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43"/>
      <c r="B623" s="43"/>
      <c r="C623" s="52"/>
      <c r="D623" s="52"/>
      <c r="E623" s="43"/>
      <c r="F623" s="1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43"/>
      <c r="B624" s="43"/>
      <c r="C624" s="52"/>
      <c r="D624" s="52"/>
      <c r="E624" s="43"/>
      <c r="F624" s="1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43"/>
      <c r="B625" s="43"/>
      <c r="C625" s="52"/>
      <c r="D625" s="52"/>
      <c r="E625" s="43"/>
      <c r="F625" s="1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43"/>
      <c r="B626" s="43"/>
      <c r="C626" s="52"/>
      <c r="D626" s="52"/>
      <c r="E626" s="43"/>
      <c r="F626" s="1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43"/>
      <c r="B627" s="43"/>
      <c r="C627" s="52"/>
      <c r="D627" s="52"/>
      <c r="E627" s="43"/>
      <c r="F627" s="1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43"/>
      <c r="B628" s="43"/>
      <c r="C628" s="52"/>
      <c r="D628" s="52"/>
      <c r="E628" s="43"/>
      <c r="F628" s="1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43"/>
      <c r="B629" s="43"/>
      <c r="C629" s="52"/>
      <c r="D629" s="52"/>
      <c r="E629" s="43"/>
      <c r="F629" s="1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43"/>
      <c r="B630" s="43"/>
      <c r="C630" s="52"/>
      <c r="D630" s="52"/>
      <c r="E630" s="43"/>
      <c r="F630" s="1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43"/>
      <c r="B631" s="43"/>
      <c r="C631" s="52"/>
      <c r="D631" s="52"/>
      <c r="E631" s="43"/>
      <c r="F631" s="1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43"/>
      <c r="B632" s="43"/>
      <c r="C632" s="52"/>
      <c r="D632" s="52"/>
      <c r="E632" s="43"/>
      <c r="F632" s="1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43"/>
      <c r="B633" s="43"/>
      <c r="C633" s="52"/>
      <c r="D633" s="52"/>
      <c r="E633" s="43"/>
      <c r="F633" s="1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43"/>
      <c r="B634" s="43"/>
      <c r="C634" s="52"/>
      <c r="D634" s="52"/>
      <c r="E634" s="43"/>
      <c r="F634" s="1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43"/>
      <c r="B635" s="43"/>
      <c r="C635" s="52"/>
      <c r="D635" s="52"/>
      <c r="E635" s="43"/>
      <c r="F635" s="1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43"/>
      <c r="B636" s="43"/>
      <c r="C636" s="52"/>
      <c r="D636" s="52"/>
      <c r="E636" s="43"/>
      <c r="F636" s="1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43"/>
      <c r="B637" s="43"/>
      <c r="C637" s="52"/>
      <c r="D637" s="52"/>
      <c r="E637" s="43"/>
      <c r="F637" s="1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43"/>
      <c r="B638" s="43"/>
      <c r="C638" s="52"/>
      <c r="D638" s="52"/>
      <c r="E638" s="43"/>
      <c r="F638" s="1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43"/>
      <c r="B639" s="43"/>
      <c r="C639" s="52"/>
      <c r="D639" s="52"/>
      <c r="E639" s="43"/>
      <c r="F639" s="1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43"/>
      <c r="B640" s="43"/>
      <c r="C640" s="52"/>
      <c r="D640" s="52"/>
      <c r="E640" s="43"/>
      <c r="F640" s="1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43"/>
      <c r="B641" s="43"/>
      <c r="C641" s="52"/>
      <c r="D641" s="52"/>
      <c r="E641" s="43"/>
      <c r="F641" s="1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43"/>
      <c r="B642" s="43"/>
      <c r="C642" s="52"/>
      <c r="D642" s="52"/>
      <c r="E642" s="43"/>
      <c r="F642" s="1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43"/>
      <c r="B643" s="43"/>
      <c r="C643" s="52"/>
      <c r="D643" s="52"/>
      <c r="E643" s="43"/>
      <c r="F643" s="1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43"/>
      <c r="B644" s="43"/>
      <c r="C644" s="52"/>
      <c r="D644" s="52"/>
      <c r="E644" s="43"/>
      <c r="F644" s="1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43"/>
      <c r="B645" s="43"/>
      <c r="C645" s="52"/>
      <c r="D645" s="52"/>
      <c r="E645" s="43"/>
      <c r="F645" s="1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43"/>
      <c r="B646" s="43"/>
      <c r="C646" s="52"/>
      <c r="D646" s="52"/>
      <c r="E646" s="43"/>
      <c r="F646" s="1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43"/>
      <c r="B647" s="43"/>
      <c r="C647" s="52"/>
      <c r="D647" s="52"/>
      <c r="E647" s="43"/>
      <c r="F647" s="1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43"/>
      <c r="B648" s="43"/>
      <c r="C648" s="52"/>
      <c r="D648" s="52"/>
      <c r="E648" s="43"/>
      <c r="F648" s="1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43"/>
      <c r="B649" s="43"/>
      <c r="C649" s="52"/>
      <c r="D649" s="52"/>
      <c r="E649" s="43"/>
      <c r="F649" s="1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43"/>
      <c r="B650" s="43"/>
      <c r="C650" s="52"/>
      <c r="D650" s="52"/>
      <c r="E650" s="43"/>
      <c r="F650" s="1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43"/>
      <c r="B651" s="43"/>
      <c r="C651" s="52"/>
      <c r="D651" s="52"/>
      <c r="E651" s="43"/>
      <c r="F651" s="1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43"/>
      <c r="B652" s="43"/>
      <c r="C652" s="52"/>
      <c r="D652" s="52"/>
      <c r="E652" s="43"/>
      <c r="F652" s="1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43"/>
      <c r="B653" s="43"/>
      <c r="C653" s="52"/>
      <c r="D653" s="52"/>
      <c r="E653" s="43"/>
      <c r="F653" s="1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43"/>
      <c r="B654" s="43"/>
      <c r="C654" s="52"/>
      <c r="D654" s="52"/>
      <c r="E654" s="43"/>
      <c r="F654" s="1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43"/>
      <c r="B655" s="43"/>
      <c r="C655" s="52"/>
      <c r="D655" s="52"/>
      <c r="E655" s="43"/>
      <c r="F655" s="1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43"/>
      <c r="B656" s="43"/>
      <c r="C656" s="52"/>
      <c r="D656" s="52"/>
      <c r="E656" s="43"/>
      <c r="F656" s="1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43"/>
      <c r="B657" s="43"/>
      <c r="C657" s="52"/>
      <c r="D657" s="52"/>
      <c r="E657" s="43"/>
      <c r="F657" s="1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43"/>
      <c r="B658" s="43"/>
      <c r="C658" s="52"/>
      <c r="D658" s="52"/>
      <c r="E658" s="43"/>
      <c r="F658" s="1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43"/>
      <c r="B659" s="43"/>
      <c r="C659" s="52"/>
      <c r="D659" s="52"/>
      <c r="E659" s="43"/>
      <c r="F659" s="1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43"/>
      <c r="B660" s="43"/>
      <c r="C660" s="52"/>
      <c r="D660" s="52"/>
      <c r="E660" s="43"/>
      <c r="F660" s="1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43"/>
      <c r="B661" s="43"/>
      <c r="C661" s="52"/>
      <c r="D661" s="52"/>
      <c r="E661" s="43"/>
      <c r="F661" s="1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43"/>
      <c r="B662" s="43"/>
      <c r="C662" s="52"/>
      <c r="D662" s="52"/>
      <c r="E662" s="43"/>
      <c r="F662" s="1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43"/>
      <c r="B663" s="43"/>
      <c r="C663" s="52"/>
      <c r="D663" s="52"/>
      <c r="E663" s="43"/>
      <c r="F663" s="1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43"/>
      <c r="B664" s="43"/>
      <c r="C664" s="52"/>
      <c r="D664" s="52"/>
      <c r="E664" s="43"/>
      <c r="F664" s="1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43"/>
      <c r="B665" s="43"/>
      <c r="C665" s="52"/>
      <c r="D665" s="52"/>
      <c r="E665" s="43"/>
      <c r="F665" s="1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43"/>
      <c r="B666" s="43"/>
      <c r="C666" s="52"/>
      <c r="D666" s="52"/>
      <c r="E666" s="43"/>
      <c r="F666" s="1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43"/>
      <c r="B667" s="43"/>
      <c r="C667" s="52"/>
      <c r="D667" s="52"/>
      <c r="E667" s="43"/>
      <c r="F667" s="1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43"/>
      <c r="B668" s="43"/>
      <c r="C668" s="52"/>
      <c r="D668" s="52"/>
      <c r="E668" s="43"/>
      <c r="F668" s="1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43"/>
      <c r="B669" s="43"/>
      <c r="C669" s="52"/>
      <c r="D669" s="52"/>
      <c r="E669" s="43"/>
      <c r="F669" s="1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43"/>
      <c r="B670" s="43"/>
      <c r="C670" s="52"/>
      <c r="D670" s="52"/>
      <c r="E670" s="43"/>
      <c r="F670" s="1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43"/>
      <c r="B671" s="43"/>
      <c r="C671" s="52"/>
      <c r="D671" s="52"/>
      <c r="E671" s="43"/>
      <c r="F671" s="1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43"/>
      <c r="B672" s="43"/>
      <c r="C672" s="52"/>
      <c r="D672" s="52"/>
      <c r="E672" s="43"/>
      <c r="F672" s="1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43"/>
      <c r="B673" s="43"/>
      <c r="C673" s="52"/>
      <c r="D673" s="52"/>
      <c r="E673" s="43"/>
      <c r="F673" s="1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43"/>
      <c r="B674" s="43"/>
      <c r="C674" s="52"/>
      <c r="D674" s="52"/>
      <c r="E674" s="43"/>
      <c r="F674" s="1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43"/>
      <c r="B675" s="43"/>
      <c r="C675" s="52"/>
      <c r="D675" s="52"/>
      <c r="E675" s="43"/>
      <c r="F675" s="1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43"/>
      <c r="B676" s="43"/>
      <c r="C676" s="52"/>
      <c r="D676" s="52"/>
      <c r="E676" s="43"/>
      <c r="F676" s="1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43"/>
      <c r="B677" s="43"/>
      <c r="C677" s="52"/>
      <c r="D677" s="52"/>
      <c r="E677" s="43"/>
      <c r="F677" s="1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43"/>
      <c r="B678" s="43"/>
      <c r="C678" s="52"/>
      <c r="D678" s="52"/>
      <c r="E678" s="43"/>
      <c r="F678" s="1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43"/>
      <c r="B679" s="43"/>
      <c r="C679" s="52"/>
      <c r="D679" s="52"/>
      <c r="E679" s="43"/>
      <c r="F679" s="1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43"/>
      <c r="B680" s="43"/>
      <c r="C680" s="52"/>
      <c r="D680" s="52"/>
      <c r="E680" s="43"/>
      <c r="F680" s="1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43"/>
      <c r="B681" s="43"/>
      <c r="C681" s="52"/>
      <c r="D681" s="52"/>
      <c r="E681" s="43"/>
      <c r="F681" s="1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43"/>
      <c r="B682" s="43"/>
      <c r="C682" s="52"/>
      <c r="D682" s="52"/>
      <c r="E682" s="43"/>
      <c r="F682" s="1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43"/>
      <c r="B683" s="43"/>
      <c r="C683" s="52"/>
      <c r="D683" s="52"/>
      <c r="E683" s="43"/>
      <c r="F683" s="1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43"/>
      <c r="B684" s="43"/>
      <c r="C684" s="52"/>
      <c r="D684" s="52"/>
      <c r="E684" s="43"/>
      <c r="F684" s="1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43"/>
      <c r="B685" s="43"/>
      <c r="C685" s="52"/>
      <c r="D685" s="52"/>
      <c r="E685" s="43"/>
      <c r="F685" s="1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43"/>
      <c r="B686" s="43"/>
      <c r="C686" s="52"/>
      <c r="D686" s="52"/>
      <c r="E686" s="43"/>
      <c r="F686" s="1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43"/>
      <c r="B687" s="43"/>
      <c r="C687" s="52"/>
      <c r="D687" s="52"/>
      <c r="E687" s="43"/>
      <c r="F687" s="1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43"/>
      <c r="B688" s="43"/>
      <c r="C688" s="52"/>
      <c r="D688" s="52"/>
      <c r="E688" s="43"/>
      <c r="F688" s="1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43"/>
      <c r="B689" s="43"/>
      <c r="C689" s="52"/>
      <c r="D689" s="52"/>
      <c r="E689" s="43"/>
      <c r="F689" s="1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43"/>
      <c r="B690" s="43"/>
      <c r="C690" s="52"/>
      <c r="D690" s="52"/>
      <c r="E690" s="43"/>
      <c r="F690" s="1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43"/>
      <c r="B691" s="43"/>
      <c r="C691" s="52"/>
      <c r="D691" s="52"/>
      <c r="E691" s="43"/>
      <c r="F691" s="1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43"/>
      <c r="B692" s="43"/>
      <c r="C692" s="52"/>
      <c r="D692" s="52"/>
      <c r="E692" s="43"/>
      <c r="F692" s="1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43"/>
      <c r="B693" s="43"/>
      <c r="C693" s="52"/>
      <c r="D693" s="52"/>
      <c r="E693" s="43"/>
      <c r="F693" s="1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43"/>
      <c r="B694" s="43"/>
      <c r="C694" s="52"/>
      <c r="D694" s="52"/>
      <c r="E694" s="43"/>
      <c r="F694" s="1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43"/>
      <c r="B695" s="43"/>
      <c r="C695" s="52"/>
      <c r="D695" s="52"/>
      <c r="E695" s="43"/>
      <c r="F695" s="1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43"/>
      <c r="B696" s="43"/>
      <c r="C696" s="52"/>
      <c r="D696" s="52"/>
      <c r="E696" s="43"/>
      <c r="F696" s="1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43"/>
      <c r="B697" s="43"/>
      <c r="C697" s="52"/>
      <c r="D697" s="52"/>
      <c r="E697" s="43"/>
      <c r="F697" s="1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43"/>
      <c r="B698" s="43"/>
      <c r="C698" s="52"/>
      <c r="D698" s="52"/>
      <c r="E698" s="43"/>
      <c r="F698" s="1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43"/>
      <c r="B699" s="43"/>
      <c r="C699" s="52"/>
      <c r="D699" s="52"/>
      <c r="E699" s="43"/>
      <c r="F699" s="1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43"/>
      <c r="B700" s="43"/>
      <c r="C700" s="52"/>
      <c r="D700" s="52"/>
      <c r="E700" s="43"/>
      <c r="F700" s="1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43"/>
      <c r="B701" s="43"/>
      <c r="C701" s="52"/>
      <c r="D701" s="52"/>
      <c r="E701" s="43"/>
      <c r="F701" s="1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43"/>
      <c r="B702" s="43"/>
      <c r="C702" s="52"/>
      <c r="D702" s="52"/>
      <c r="E702" s="43"/>
      <c r="F702" s="1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43"/>
      <c r="B703" s="43"/>
      <c r="C703" s="52"/>
      <c r="D703" s="52"/>
      <c r="E703" s="43"/>
      <c r="F703" s="1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43"/>
      <c r="B704" s="43"/>
      <c r="C704" s="52"/>
      <c r="D704" s="52"/>
      <c r="E704" s="43"/>
      <c r="F704" s="1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43"/>
      <c r="B705" s="43"/>
      <c r="C705" s="52"/>
      <c r="D705" s="52"/>
      <c r="E705" s="43"/>
      <c r="F705" s="1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43"/>
      <c r="B706" s="43"/>
      <c r="C706" s="52"/>
      <c r="D706" s="52"/>
      <c r="E706" s="43"/>
      <c r="F706" s="1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43"/>
      <c r="B707" s="43"/>
      <c r="C707" s="52"/>
      <c r="D707" s="52"/>
      <c r="E707" s="43"/>
      <c r="F707" s="1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43"/>
      <c r="B708" s="43"/>
      <c r="C708" s="52"/>
      <c r="D708" s="52"/>
      <c r="E708" s="43"/>
      <c r="F708" s="1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43"/>
      <c r="B709" s="43"/>
      <c r="C709" s="52"/>
      <c r="D709" s="52"/>
      <c r="E709" s="43"/>
      <c r="F709" s="1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43"/>
      <c r="B710" s="43"/>
      <c r="C710" s="52"/>
      <c r="D710" s="52"/>
      <c r="E710" s="43"/>
      <c r="F710" s="1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43"/>
      <c r="B711" s="43"/>
      <c r="C711" s="52"/>
      <c r="D711" s="52"/>
      <c r="E711" s="43"/>
      <c r="F711" s="1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43"/>
      <c r="B712" s="43"/>
      <c r="C712" s="52"/>
      <c r="D712" s="52"/>
      <c r="E712" s="43"/>
      <c r="F712" s="1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43"/>
      <c r="B713" s="43"/>
      <c r="C713" s="52"/>
      <c r="D713" s="52"/>
      <c r="E713" s="43"/>
      <c r="F713" s="1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43"/>
      <c r="B714" s="43"/>
      <c r="C714" s="52"/>
      <c r="D714" s="52"/>
      <c r="E714" s="43"/>
      <c r="F714" s="1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43"/>
      <c r="B715" s="43"/>
      <c r="C715" s="52"/>
      <c r="D715" s="52"/>
      <c r="E715" s="43"/>
      <c r="F715" s="1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43"/>
      <c r="B716" s="43"/>
      <c r="C716" s="52"/>
      <c r="D716" s="52"/>
      <c r="E716" s="43"/>
      <c r="F716" s="1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43"/>
      <c r="B717" s="43"/>
      <c r="C717" s="52"/>
      <c r="D717" s="52"/>
      <c r="E717" s="43"/>
      <c r="F717" s="1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43"/>
      <c r="B718" s="43"/>
      <c r="C718" s="52"/>
      <c r="D718" s="52"/>
      <c r="E718" s="43"/>
      <c r="F718" s="1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43"/>
      <c r="B719" s="43"/>
      <c r="C719" s="52"/>
      <c r="D719" s="52"/>
      <c r="E719" s="43"/>
      <c r="F719" s="1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43"/>
      <c r="B720" s="43"/>
      <c r="C720" s="52"/>
      <c r="D720" s="52"/>
      <c r="E720" s="43"/>
      <c r="F720" s="1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43"/>
      <c r="B721" s="43"/>
      <c r="C721" s="52"/>
      <c r="D721" s="52"/>
      <c r="E721" s="43"/>
      <c r="F721" s="1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43"/>
      <c r="B722" s="43"/>
      <c r="C722" s="52"/>
      <c r="D722" s="52"/>
      <c r="E722" s="43"/>
      <c r="F722" s="1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43"/>
      <c r="B723" s="43"/>
      <c r="C723" s="52"/>
      <c r="D723" s="52"/>
      <c r="E723" s="43"/>
      <c r="F723" s="1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43"/>
      <c r="B724" s="43"/>
      <c r="C724" s="52"/>
      <c r="D724" s="52"/>
      <c r="E724" s="43"/>
      <c r="F724" s="1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43"/>
      <c r="B725" s="43"/>
      <c r="C725" s="52"/>
      <c r="D725" s="52"/>
      <c r="E725" s="43"/>
      <c r="F725" s="1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43"/>
      <c r="B726" s="43"/>
      <c r="C726" s="52"/>
      <c r="D726" s="52"/>
      <c r="E726" s="43"/>
      <c r="F726" s="1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43"/>
      <c r="B727" s="43"/>
      <c r="C727" s="52"/>
      <c r="D727" s="52"/>
      <c r="E727" s="43"/>
      <c r="F727" s="1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43"/>
      <c r="B728" s="43"/>
      <c r="C728" s="52"/>
      <c r="D728" s="52"/>
      <c r="E728" s="43"/>
      <c r="F728" s="1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43"/>
      <c r="B729" s="43"/>
      <c r="C729" s="52"/>
      <c r="D729" s="52"/>
      <c r="E729" s="43"/>
      <c r="F729" s="1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43"/>
      <c r="B730" s="43"/>
      <c r="C730" s="52"/>
      <c r="D730" s="52"/>
      <c r="E730" s="43"/>
      <c r="F730" s="1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43"/>
      <c r="B731" s="43"/>
      <c r="C731" s="52"/>
      <c r="D731" s="52"/>
      <c r="E731" s="43"/>
      <c r="F731" s="1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43"/>
      <c r="B732" s="43"/>
      <c r="C732" s="52"/>
      <c r="D732" s="52"/>
      <c r="E732" s="43"/>
      <c r="F732" s="1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43"/>
      <c r="B733" s="43"/>
      <c r="C733" s="52"/>
      <c r="D733" s="52"/>
      <c r="E733" s="43"/>
      <c r="F733" s="1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43"/>
      <c r="B734" s="43"/>
      <c r="C734" s="52"/>
      <c r="D734" s="52"/>
      <c r="E734" s="43"/>
      <c r="F734" s="1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43"/>
      <c r="B735" s="43"/>
      <c r="C735" s="52"/>
      <c r="D735" s="52"/>
      <c r="E735" s="43"/>
      <c r="F735" s="1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43"/>
      <c r="B736" s="43"/>
      <c r="C736" s="52"/>
      <c r="D736" s="52"/>
      <c r="E736" s="43"/>
      <c r="F736" s="1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43"/>
      <c r="B737" s="43"/>
      <c r="C737" s="52"/>
      <c r="D737" s="52"/>
      <c r="E737" s="43"/>
      <c r="F737" s="1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43"/>
      <c r="B738" s="43"/>
      <c r="C738" s="52"/>
      <c r="D738" s="52"/>
      <c r="E738" s="43"/>
      <c r="F738" s="1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43"/>
      <c r="B739" s="43"/>
      <c r="C739" s="52"/>
      <c r="D739" s="52"/>
      <c r="E739" s="43"/>
      <c r="F739" s="1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43"/>
      <c r="B740" s="43"/>
      <c r="C740" s="52"/>
      <c r="D740" s="52"/>
      <c r="E740" s="43"/>
      <c r="F740" s="1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43"/>
      <c r="B741" s="43"/>
      <c r="C741" s="52"/>
      <c r="D741" s="52"/>
      <c r="E741" s="43"/>
      <c r="F741" s="1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43"/>
      <c r="B742" s="43"/>
      <c r="C742" s="52"/>
      <c r="D742" s="52"/>
      <c r="E742" s="43"/>
      <c r="F742" s="1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43"/>
      <c r="B743" s="43"/>
      <c r="C743" s="52"/>
      <c r="D743" s="52"/>
      <c r="E743" s="43"/>
      <c r="F743" s="1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43"/>
      <c r="B744" s="43"/>
      <c r="C744" s="52"/>
      <c r="D744" s="52"/>
      <c r="E744" s="43"/>
      <c r="F744" s="1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43"/>
      <c r="B745" s="43"/>
      <c r="C745" s="52"/>
      <c r="D745" s="52"/>
      <c r="E745" s="43"/>
      <c r="F745" s="1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43"/>
      <c r="B746" s="43"/>
      <c r="C746" s="52"/>
      <c r="D746" s="52"/>
      <c r="E746" s="43"/>
      <c r="F746" s="1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43"/>
      <c r="B747" s="43"/>
      <c r="C747" s="52"/>
      <c r="D747" s="52"/>
      <c r="E747" s="43"/>
      <c r="F747" s="1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43"/>
      <c r="B748" s="43"/>
      <c r="C748" s="52"/>
      <c r="D748" s="52"/>
      <c r="E748" s="43"/>
      <c r="F748" s="1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43"/>
      <c r="B749" s="43"/>
      <c r="C749" s="52"/>
      <c r="D749" s="52"/>
      <c r="E749" s="43"/>
      <c r="F749" s="1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43"/>
      <c r="B750" s="43"/>
      <c r="C750" s="52"/>
      <c r="D750" s="52"/>
      <c r="E750" s="43"/>
      <c r="F750" s="1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43"/>
      <c r="B751" s="43"/>
      <c r="C751" s="52"/>
      <c r="D751" s="52"/>
      <c r="E751" s="43"/>
      <c r="F751" s="1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43"/>
      <c r="B752" s="43"/>
      <c r="C752" s="52"/>
      <c r="D752" s="52"/>
      <c r="E752" s="43"/>
      <c r="F752" s="1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43"/>
      <c r="B753" s="43"/>
      <c r="C753" s="52"/>
      <c r="D753" s="52"/>
      <c r="E753" s="43"/>
      <c r="F753" s="1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43"/>
      <c r="B754" s="43"/>
      <c r="C754" s="52"/>
      <c r="D754" s="52"/>
      <c r="E754" s="43"/>
      <c r="F754" s="1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43"/>
      <c r="B755" s="43"/>
      <c r="C755" s="52"/>
      <c r="D755" s="52"/>
      <c r="E755" s="43"/>
      <c r="F755" s="1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43"/>
      <c r="B756" s="43"/>
      <c r="C756" s="52"/>
      <c r="D756" s="52"/>
      <c r="E756" s="43"/>
      <c r="F756" s="1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43"/>
      <c r="B757" s="43"/>
      <c r="C757" s="52"/>
      <c r="D757" s="52"/>
      <c r="E757" s="43"/>
      <c r="F757" s="1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43"/>
      <c r="B758" s="43"/>
      <c r="C758" s="52"/>
      <c r="D758" s="52"/>
      <c r="E758" s="43"/>
      <c r="F758" s="1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43"/>
      <c r="B759" s="43"/>
      <c r="C759" s="52"/>
      <c r="D759" s="52"/>
      <c r="E759" s="43"/>
      <c r="F759" s="1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43"/>
      <c r="B760" s="43"/>
      <c r="C760" s="52"/>
      <c r="D760" s="52"/>
      <c r="E760" s="43"/>
      <c r="F760" s="1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43"/>
      <c r="B761" s="43"/>
      <c r="C761" s="52"/>
      <c r="D761" s="52"/>
      <c r="E761" s="43"/>
      <c r="F761" s="1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43"/>
      <c r="B762" s="43"/>
      <c r="C762" s="52"/>
      <c r="D762" s="52"/>
      <c r="E762" s="43"/>
      <c r="F762" s="1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43"/>
      <c r="B763" s="43"/>
      <c r="C763" s="52"/>
      <c r="D763" s="52"/>
      <c r="E763" s="43"/>
      <c r="F763" s="1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43"/>
      <c r="B764" s="43"/>
      <c r="C764" s="52"/>
      <c r="D764" s="52"/>
      <c r="E764" s="43"/>
      <c r="F764" s="1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43"/>
      <c r="B765" s="43"/>
      <c r="C765" s="52"/>
      <c r="D765" s="52"/>
      <c r="E765" s="43"/>
      <c r="F765" s="1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43"/>
      <c r="B766" s="43"/>
      <c r="C766" s="52"/>
      <c r="D766" s="52"/>
      <c r="E766" s="43"/>
      <c r="F766" s="1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C767" s="59"/>
      <c r="D767" s="59"/>
      <c r="F767" s="1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C768" s="59"/>
      <c r="D768" s="59"/>
      <c r="F768" s="1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C769" s="59"/>
      <c r="D769" s="59"/>
      <c r="F769" s="1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C770" s="59"/>
      <c r="D770" s="59"/>
      <c r="F770" s="1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C771" s="59"/>
      <c r="D771" s="59"/>
      <c r="F771" s="1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C772" s="59"/>
      <c r="D772" s="59"/>
      <c r="F772" s="1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C773" s="59"/>
      <c r="D773" s="59"/>
      <c r="F773" s="1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C774" s="59"/>
      <c r="D774" s="59"/>
      <c r="F774" s="1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C775" s="59"/>
      <c r="D775" s="59"/>
      <c r="F775" s="1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C776" s="59"/>
      <c r="D776" s="59"/>
      <c r="F776" s="1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59"/>
      <c r="D777" s="59"/>
      <c r="E777" s="1"/>
      <c r="F777" s="1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59"/>
      <c r="D778" s="59"/>
      <c r="E778" s="1"/>
      <c r="F778" s="1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59"/>
      <c r="D779" s="59"/>
      <c r="E779" s="1"/>
      <c r="F779" s="1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59"/>
      <c r="D780" s="59"/>
      <c r="E780" s="1"/>
      <c r="F780" s="1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59"/>
      <c r="D781" s="59"/>
      <c r="E781" s="1"/>
      <c r="F781" s="1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59"/>
      <c r="D782" s="59"/>
      <c r="E782" s="1"/>
      <c r="F782" s="1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59"/>
      <c r="D783" s="59"/>
      <c r="E783" s="1"/>
      <c r="F783" s="1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59"/>
      <c r="D784" s="59"/>
      <c r="E784" s="1"/>
      <c r="F784" s="1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59"/>
      <c r="D785" s="59"/>
      <c r="E785" s="1"/>
      <c r="F785" s="1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59"/>
      <c r="D786" s="59"/>
      <c r="E786" s="1"/>
      <c r="F786" s="1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59"/>
      <c r="D787" s="59"/>
      <c r="E787" s="1"/>
      <c r="F787" s="1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59"/>
      <c r="D788" s="59"/>
      <c r="E788" s="1"/>
      <c r="F788" s="1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59"/>
      <c r="D789" s="59"/>
      <c r="E789" s="1"/>
      <c r="F789" s="1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59"/>
      <c r="D790" s="59"/>
      <c r="E790" s="1"/>
      <c r="F790" s="1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59"/>
      <c r="D791" s="59"/>
      <c r="E791" s="1"/>
      <c r="F791" s="1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59"/>
      <c r="D792" s="59"/>
      <c r="E792" s="1"/>
      <c r="F792" s="1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59"/>
      <c r="D793" s="59"/>
      <c r="E793" s="1"/>
      <c r="F793" s="1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59"/>
      <c r="D794" s="59"/>
      <c r="E794" s="1"/>
      <c r="F794" s="1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59"/>
      <c r="D795" s="59"/>
      <c r="E795" s="1"/>
      <c r="F795" s="1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59"/>
      <c r="D796" s="59"/>
      <c r="E796" s="1"/>
      <c r="F796" s="1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59"/>
      <c r="D797" s="59"/>
      <c r="E797" s="1"/>
      <c r="F797" s="1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59"/>
      <c r="D798" s="59"/>
      <c r="E798" s="1"/>
      <c r="F798" s="1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59"/>
      <c r="D799" s="59"/>
      <c r="E799" s="1"/>
      <c r="F799" s="1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59"/>
      <c r="D800" s="59"/>
      <c r="E800" s="1"/>
      <c r="F800" s="1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59"/>
      <c r="D801" s="59"/>
      <c r="E801" s="1"/>
      <c r="F801" s="1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59"/>
      <c r="D802" s="59"/>
      <c r="E802" s="1"/>
      <c r="F802" s="1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59"/>
      <c r="D803" s="59"/>
      <c r="E803" s="1"/>
      <c r="F803" s="1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59"/>
      <c r="D804" s="59"/>
      <c r="E804" s="1"/>
      <c r="F804" s="1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59"/>
      <c r="D805" s="59"/>
      <c r="E805" s="1"/>
      <c r="F805" s="1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59"/>
      <c r="D806" s="59"/>
      <c r="E806" s="1"/>
      <c r="F806" s="1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59"/>
      <c r="D807" s="59"/>
      <c r="E807" s="1"/>
      <c r="F807" s="1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59"/>
      <c r="D808" s="59"/>
      <c r="E808" s="1"/>
      <c r="F808" s="1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59"/>
      <c r="D809" s="59"/>
      <c r="E809" s="1"/>
      <c r="F809" s="1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59"/>
      <c r="D810" s="59"/>
      <c r="E810" s="1"/>
      <c r="F810" s="1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59"/>
      <c r="D811" s="59"/>
      <c r="E811" s="1"/>
      <c r="F811" s="1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59"/>
      <c r="D812" s="59"/>
      <c r="E812" s="1"/>
      <c r="F812" s="1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59"/>
      <c r="D813" s="59"/>
      <c r="E813" s="1"/>
      <c r="F813" s="1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59"/>
      <c r="D814" s="59"/>
      <c r="E814" s="1"/>
      <c r="F814" s="1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59"/>
      <c r="D815" s="59"/>
      <c r="E815" s="1"/>
      <c r="F815" s="1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59"/>
      <c r="D816" s="59"/>
      <c r="E816" s="1"/>
      <c r="F816" s="1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59"/>
      <c r="D817" s="59"/>
      <c r="E817" s="1"/>
      <c r="F817" s="1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59"/>
      <c r="D818" s="59"/>
      <c r="E818" s="1"/>
      <c r="F818" s="1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59"/>
      <c r="D819" s="59"/>
      <c r="E819" s="1"/>
      <c r="F819" s="1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59"/>
      <c r="D820" s="59"/>
      <c r="E820" s="1"/>
      <c r="F820" s="1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59"/>
      <c r="D821" s="59"/>
      <c r="E821" s="1"/>
      <c r="F821" s="1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59"/>
      <c r="D822" s="59"/>
      <c r="E822" s="1"/>
      <c r="F822" s="1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59"/>
      <c r="D823" s="59"/>
      <c r="E823" s="1"/>
      <c r="F823" s="1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59"/>
      <c r="D824" s="59"/>
      <c r="E824" s="1"/>
      <c r="F824" s="1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59"/>
      <c r="D825" s="59"/>
      <c r="E825" s="1"/>
      <c r="F825" s="1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59"/>
      <c r="D826" s="59"/>
      <c r="E826" s="1"/>
      <c r="F826" s="1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59"/>
      <c r="D827" s="59"/>
      <c r="E827" s="1"/>
      <c r="F827" s="1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59"/>
      <c r="D828" s="59"/>
      <c r="E828" s="1"/>
      <c r="F828" s="1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59"/>
      <c r="D829" s="59"/>
      <c r="E829" s="1"/>
      <c r="F829" s="1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59"/>
      <c r="D830" s="59"/>
      <c r="E830" s="1"/>
      <c r="F830" s="1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59"/>
      <c r="D831" s="59"/>
      <c r="E831" s="1"/>
      <c r="F831" s="1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59"/>
      <c r="D832" s="59"/>
      <c r="E832" s="1"/>
      <c r="F832" s="1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59"/>
      <c r="D833" s="59"/>
      <c r="E833" s="1"/>
      <c r="F833" s="1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59"/>
      <c r="D834" s="59"/>
      <c r="E834" s="1"/>
      <c r="F834" s="1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59"/>
      <c r="D835" s="59"/>
      <c r="E835" s="1"/>
      <c r="F835" s="1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59"/>
      <c r="D836" s="59"/>
      <c r="E836" s="1"/>
      <c r="F836" s="1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59"/>
      <c r="D837" s="59"/>
      <c r="E837" s="1"/>
      <c r="F837" s="1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59"/>
      <c r="D838" s="59"/>
      <c r="E838" s="1"/>
      <c r="F838" s="1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59"/>
      <c r="D839" s="59"/>
      <c r="E839" s="1"/>
      <c r="F839" s="1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59"/>
      <c r="D840" s="59"/>
      <c r="E840" s="1"/>
      <c r="F840" s="1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59"/>
      <c r="D841" s="59"/>
      <c r="E841" s="1"/>
      <c r="F841" s="1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59"/>
      <c r="D842" s="59"/>
      <c r="E842" s="1"/>
      <c r="F842" s="1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59"/>
      <c r="D843" s="59"/>
      <c r="E843" s="1"/>
      <c r="F843" s="1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59"/>
      <c r="D844" s="59"/>
      <c r="E844" s="1"/>
      <c r="F844" s="1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59"/>
      <c r="D845" s="59"/>
      <c r="E845" s="1"/>
      <c r="F845" s="1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59"/>
      <c r="D846" s="59"/>
      <c r="E846" s="1"/>
      <c r="F846" s="1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59"/>
      <c r="D847" s="59"/>
      <c r="E847" s="1"/>
      <c r="F847" s="1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59"/>
      <c r="D848" s="59"/>
      <c r="E848" s="1"/>
      <c r="F848" s="1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59"/>
      <c r="D849" s="59"/>
      <c r="E849" s="1"/>
      <c r="F849" s="1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59"/>
      <c r="D850" s="59"/>
      <c r="E850" s="1"/>
      <c r="F850" s="1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59"/>
      <c r="D851" s="59"/>
      <c r="E851" s="1"/>
      <c r="F851" s="1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59"/>
      <c r="D852" s="59"/>
      <c r="E852" s="1"/>
      <c r="F852" s="1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59"/>
      <c r="D853" s="59"/>
      <c r="E853" s="1"/>
      <c r="F853" s="1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59"/>
      <c r="D854" s="59"/>
      <c r="E854" s="1"/>
      <c r="F854" s="1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59"/>
      <c r="D855" s="59"/>
      <c r="E855" s="1"/>
      <c r="F855" s="1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59"/>
      <c r="D856" s="59"/>
      <c r="E856" s="1"/>
      <c r="F856" s="1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59"/>
      <c r="D857" s="59"/>
      <c r="E857" s="1"/>
      <c r="F857" s="1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59"/>
      <c r="D858" s="59"/>
      <c r="E858" s="1"/>
      <c r="F858" s="1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59"/>
      <c r="D859" s="59"/>
      <c r="E859" s="1"/>
      <c r="F859" s="1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59"/>
      <c r="D860" s="59"/>
      <c r="E860" s="1"/>
      <c r="F860" s="1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59"/>
      <c r="D861" s="59"/>
      <c r="E861" s="1"/>
      <c r="F861" s="1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59"/>
      <c r="D862" s="59"/>
      <c r="E862" s="1"/>
      <c r="F862" s="1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59"/>
      <c r="D863" s="59"/>
      <c r="E863" s="1"/>
      <c r="F863" s="1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59"/>
      <c r="D864" s="59"/>
      <c r="E864" s="1"/>
      <c r="F864" s="1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59"/>
      <c r="D865" s="59"/>
      <c r="E865" s="1"/>
      <c r="F865" s="1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59"/>
      <c r="D866" s="59"/>
      <c r="E866" s="1"/>
      <c r="F866" s="1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59"/>
      <c r="D867" s="59"/>
      <c r="E867" s="1"/>
      <c r="F867" s="1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59"/>
      <c r="D868" s="59"/>
      <c r="E868" s="1"/>
      <c r="F868" s="1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59"/>
      <c r="D869" s="59"/>
      <c r="E869" s="1"/>
      <c r="F869" s="1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59"/>
      <c r="D870" s="59"/>
      <c r="E870" s="1"/>
      <c r="F870" s="1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59"/>
      <c r="D871" s="59"/>
      <c r="E871" s="1"/>
      <c r="F871" s="1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59"/>
      <c r="D872" s="59"/>
      <c r="E872" s="1"/>
      <c r="F872" s="1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59"/>
      <c r="D873" s="59"/>
      <c r="E873" s="1"/>
      <c r="F873" s="1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59"/>
      <c r="D874" s="59"/>
      <c r="E874" s="1"/>
      <c r="F874" s="1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59"/>
      <c r="D875" s="59"/>
      <c r="E875" s="1"/>
      <c r="F875" s="1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59"/>
      <c r="D876" s="59"/>
      <c r="E876" s="1"/>
      <c r="F876" s="1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59"/>
      <c r="D877" s="59"/>
      <c r="E877" s="1"/>
      <c r="F877" s="1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59"/>
      <c r="D878" s="59"/>
      <c r="E878" s="1"/>
      <c r="F878" s="1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59"/>
      <c r="D879" s="59"/>
      <c r="E879" s="1"/>
      <c r="F879" s="1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59"/>
      <c r="D880" s="59"/>
      <c r="E880" s="1"/>
      <c r="F880" s="1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59"/>
      <c r="D881" s="59"/>
      <c r="E881" s="1"/>
      <c r="F881" s="1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59"/>
      <c r="D882" s="59"/>
      <c r="E882" s="1"/>
      <c r="F882" s="1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59"/>
      <c r="D883" s="59"/>
      <c r="E883" s="1"/>
      <c r="F883" s="1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59"/>
      <c r="D884" s="59"/>
      <c r="E884" s="1"/>
      <c r="F884" s="1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59"/>
      <c r="D885" s="59"/>
      <c r="E885" s="1"/>
      <c r="F885" s="1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59"/>
      <c r="D886" s="59"/>
      <c r="E886" s="1"/>
      <c r="F886" s="1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59"/>
      <c r="D887" s="59"/>
      <c r="E887" s="1"/>
      <c r="F887" s="1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59"/>
      <c r="D888" s="59"/>
      <c r="E888" s="1"/>
      <c r="F888" s="1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59"/>
      <c r="D889" s="59"/>
      <c r="E889" s="1"/>
      <c r="F889" s="1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59"/>
      <c r="D890" s="59"/>
      <c r="E890" s="1"/>
      <c r="F890" s="1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59"/>
      <c r="D891" s="59"/>
      <c r="E891" s="1"/>
      <c r="F891" s="1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59"/>
      <c r="D892" s="59"/>
      <c r="E892" s="1"/>
      <c r="F892" s="1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59"/>
      <c r="D893" s="59"/>
      <c r="E893" s="1"/>
      <c r="F893" s="1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59"/>
      <c r="D894" s="59"/>
      <c r="E894" s="1"/>
      <c r="F894" s="1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59"/>
      <c r="D895" s="59"/>
      <c r="E895" s="1"/>
      <c r="F895" s="1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59"/>
      <c r="D896" s="59"/>
      <c r="E896" s="1"/>
      <c r="F896" s="1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59"/>
      <c r="D897" s="59"/>
      <c r="E897" s="1"/>
      <c r="F897" s="1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59"/>
      <c r="D898" s="59"/>
      <c r="E898" s="1"/>
      <c r="F898" s="1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59"/>
      <c r="D899" s="59"/>
      <c r="E899" s="1"/>
      <c r="F899" s="1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59"/>
      <c r="D900" s="59"/>
      <c r="E900" s="1"/>
      <c r="F900" s="1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59"/>
      <c r="D901" s="59"/>
      <c r="E901" s="1"/>
      <c r="F901" s="1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59"/>
      <c r="D902" s="59"/>
      <c r="E902" s="1"/>
      <c r="F902" s="1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59"/>
      <c r="D903" s="59"/>
      <c r="E903" s="1"/>
      <c r="F903" s="1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59"/>
      <c r="D904" s="59"/>
      <c r="E904" s="1"/>
      <c r="F904" s="1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59"/>
      <c r="D905" s="59"/>
      <c r="E905" s="1"/>
      <c r="F905" s="1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59"/>
      <c r="D906" s="59"/>
      <c r="E906" s="1"/>
      <c r="F906" s="1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59"/>
      <c r="D907" s="59"/>
      <c r="E907" s="1"/>
      <c r="F907" s="1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59"/>
      <c r="D908" s="59"/>
      <c r="E908" s="1"/>
      <c r="F908" s="1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59"/>
      <c r="D909" s="59"/>
      <c r="E909" s="1"/>
      <c r="F909" s="1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59"/>
      <c r="D910" s="59"/>
      <c r="E910" s="1"/>
      <c r="F910" s="1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59"/>
      <c r="D911" s="59"/>
      <c r="E911" s="1"/>
      <c r="F911" s="1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59"/>
      <c r="D912" s="59"/>
      <c r="E912" s="1"/>
      <c r="F912" s="1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59"/>
      <c r="D913" s="59"/>
      <c r="E913" s="1"/>
      <c r="F913" s="1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59"/>
      <c r="D914" s="59"/>
      <c r="E914" s="1"/>
      <c r="F914" s="1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59"/>
      <c r="D915" s="59"/>
      <c r="E915" s="1"/>
      <c r="F915" s="1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59"/>
      <c r="D916" s="59"/>
      <c r="E916" s="1"/>
      <c r="F916" s="1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59"/>
      <c r="D917" s="59"/>
      <c r="E917" s="1"/>
      <c r="F917" s="1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59"/>
      <c r="D918" s="59"/>
      <c r="E918" s="1"/>
      <c r="F918" s="1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59"/>
      <c r="D919" s="59"/>
      <c r="E919" s="1"/>
      <c r="F919" s="1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59"/>
      <c r="D920" s="59"/>
      <c r="E920" s="1"/>
      <c r="F920" s="1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59"/>
      <c r="D921" s="59"/>
      <c r="E921" s="1"/>
      <c r="F921" s="1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59"/>
      <c r="D922" s="59"/>
      <c r="E922" s="1"/>
      <c r="F922" s="1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59"/>
      <c r="D923" s="59"/>
      <c r="E923" s="1"/>
      <c r="F923" s="1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59"/>
      <c r="D924" s="59"/>
      <c r="E924" s="1"/>
      <c r="F924" s="1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59"/>
      <c r="D925" s="59"/>
      <c r="E925" s="1"/>
      <c r="F925" s="1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59"/>
      <c r="D926" s="59"/>
      <c r="E926" s="1"/>
      <c r="F926" s="1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59"/>
      <c r="D927" s="59"/>
      <c r="E927" s="1"/>
      <c r="F927" s="1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59"/>
      <c r="D928" s="59"/>
      <c r="E928" s="1"/>
      <c r="F928" s="1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59"/>
      <c r="D929" s="59"/>
      <c r="E929" s="1"/>
      <c r="F929" s="1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59"/>
      <c r="D930" s="59"/>
      <c r="E930" s="1"/>
      <c r="F930" s="1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59"/>
      <c r="D931" s="59"/>
      <c r="E931" s="1"/>
      <c r="F931" s="1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59"/>
      <c r="D932" s="59"/>
      <c r="E932" s="1"/>
      <c r="F932" s="1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59"/>
      <c r="D933" s="59"/>
      <c r="E933" s="1"/>
      <c r="F933" s="1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59"/>
      <c r="D934" s="59"/>
      <c r="E934" s="1"/>
      <c r="F934" s="1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59"/>
      <c r="D935" s="59"/>
      <c r="E935" s="1"/>
      <c r="F935" s="1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59"/>
      <c r="D936" s="59"/>
      <c r="E936" s="1"/>
      <c r="F936" s="1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59"/>
      <c r="D937" s="59"/>
      <c r="E937" s="1"/>
      <c r="F937" s="1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59"/>
      <c r="D938" s="59"/>
      <c r="E938" s="1"/>
      <c r="F938" s="1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59"/>
      <c r="D939" s="59"/>
      <c r="E939" s="1"/>
      <c r="F939" s="1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59"/>
      <c r="D940" s="59"/>
      <c r="E940" s="1"/>
      <c r="F940" s="1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59"/>
      <c r="D941" s="59"/>
      <c r="E941" s="1"/>
      <c r="F941" s="1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59"/>
      <c r="D942" s="59"/>
      <c r="E942" s="1"/>
      <c r="F942" s="1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59"/>
      <c r="D943" s="59"/>
      <c r="E943" s="1"/>
      <c r="F943" s="1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59"/>
      <c r="D944" s="59"/>
      <c r="E944" s="1"/>
      <c r="F944" s="1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59"/>
      <c r="D945" s="59"/>
      <c r="E945" s="1"/>
      <c r="F945" s="1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59"/>
      <c r="D946" s="59"/>
      <c r="E946" s="1"/>
      <c r="F946" s="1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59"/>
      <c r="D947" s="59"/>
      <c r="E947" s="1"/>
      <c r="F947" s="1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59"/>
      <c r="D948" s="59"/>
      <c r="E948" s="1"/>
      <c r="F948" s="1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59"/>
      <c r="D949" s="59"/>
      <c r="E949" s="1"/>
      <c r="F949" s="1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59"/>
      <c r="D950" s="59"/>
      <c r="E950" s="1"/>
      <c r="F950" s="1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59"/>
      <c r="D951" s="59"/>
      <c r="E951" s="1"/>
      <c r="F951" s="1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59"/>
      <c r="D952" s="59"/>
      <c r="E952" s="1"/>
      <c r="F952" s="1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59"/>
      <c r="D953" s="59"/>
      <c r="E953" s="1"/>
      <c r="F953" s="1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59"/>
      <c r="D954" s="59"/>
      <c r="E954" s="1"/>
      <c r="F954" s="1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59"/>
      <c r="D955" s="59"/>
      <c r="E955" s="1"/>
      <c r="F955" s="1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59"/>
      <c r="D956" s="59"/>
      <c r="E956" s="1"/>
      <c r="F956" s="1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59"/>
      <c r="D957" s="59"/>
      <c r="E957" s="1"/>
      <c r="F957" s="1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59"/>
      <c r="D958" s="59"/>
      <c r="E958" s="1"/>
      <c r="F958" s="1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59"/>
      <c r="D959" s="59"/>
      <c r="E959" s="1"/>
      <c r="F959" s="1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59"/>
      <c r="D960" s="59"/>
      <c r="E960" s="1"/>
      <c r="F960" s="1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59"/>
      <c r="D961" s="59"/>
      <c r="E961" s="1"/>
      <c r="F961" s="1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59"/>
      <c r="D962" s="59"/>
      <c r="E962" s="1"/>
      <c r="F962" s="1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59"/>
      <c r="D963" s="59"/>
      <c r="E963" s="1"/>
      <c r="F963" s="1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59"/>
      <c r="D964" s="59"/>
      <c r="E964" s="1"/>
      <c r="F964" s="1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59"/>
      <c r="D965" s="59"/>
      <c r="E965" s="1"/>
      <c r="F965" s="1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59"/>
      <c r="D966" s="59"/>
      <c r="E966" s="1"/>
      <c r="F966" s="1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59"/>
      <c r="D967" s="59"/>
      <c r="E967" s="1"/>
      <c r="F967" s="1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59"/>
      <c r="D968" s="59"/>
      <c r="E968" s="1"/>
      <c r="F968" s="1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59"/>
      <c r="D969" s="59"/>
      <c r="E969" s="1"/>
      <c r="F969" s="1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59"/>
      <c r="D970" s="59"/>
      <c r="E970" s="1"/>
      <c r="F970" s="1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59"/>
      <c r="D971" s="59"/>
      <c r="E971" s="1"/>
      <c r="F971" s="1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59"/>
      <c r="D972" s="59"/>
      <c r="E972" s="1"/>
      <c r="F972" s="1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59"/>
      <c r="D973" s="59"/>
      <c r="E973" s="1"/>
      <c r="F973" s="1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59"/>
      <c r="D974" s="59"/>
      <c r="E974" s="1"/>
      <c r="F974" s="1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59"/>
      <c r="D975" s="59"/>
      <c r="E975" s="1"/>
      <c r="F975" s="1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59"/>
      <c r="D976" s="59"/>
      <c r="E976" s="1"/>
      <c r="F976" s="1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59"/>
      <c r="D977" s="59"/>
      <c r="E977" s="1"/>
      <c r="F977" s="1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59"/>
      <c r="D978" s="59"/>
      <c r="E978" s="1"/>
      <c r="F978" s="1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59"/>
      <c r="D979" s="59"/>
      <c r="E979" s="1"/>
      <c r="F979" s="1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59"/>
      <c r="D980" s="59"/>
      <c r="E980" s="1"/>
      <c r="F980" s="1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59"/>
      <c r="D981" s="59"/>
      <c r="E981" s="1"/>
      <c r="F981" s="1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59"/>
      <c r="D982" s="59"/>
      <c r="E982" s="1"/>
      <c r="F982" s="1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59"/>
      <c r="D983" s="59"/>
      <c r="E983" s="1"/>
      <c r="F983" s="1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59"/>
      <c r="D984" s="59"/>
      <c r="E984" s="1"/>
      <c r="F984" s="1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59"/>
      <c r="D985" s="59"/>
      <c r="E985" s="1"/>
      <c r="F985" s="1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59"/>
      <c r="D986" s="59"/>
      <c r="E986" s="1"/>
      <c r="F986" s="1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59"/>
      <c r="D987" s="59"/>
      <c r="E987" s="1"/>
      <c r="F987" s="1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59"/>
      <c r="D988" s="59"/>
      <c r="E988" s="1"/>
      <c r="F988" s="1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59"/>
      <c r="D989" s="59"/>
      <c r="E989" s="1"/>
      <c r="F989" s="1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59"/>
      <c r="D990" s="59"/>
      <c r="E990" s="1"/>
      <c r="F990" s="1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59"/>
      <c r="D991" s="59"/>
      <c r="E991" s="1"/>
      <c r="F991" s="1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59"/>
      <c r="D992" s="59"/>
      <c r="E992" s="1"/>
      <c r="F992" s="1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59"/>
      <c r="D993" s="59"/>
      <c r="E993" s="1"/>
      <c r="F993" s="1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59"/>
      <c r="D994" s="59"/>
      <c r="E994" s="1"/>
      <c r="F994" s="1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59"/>
      <c r="D995" s="59"/>
      <c r="E995" s="1"/>
      <c r="F995" s="1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59"/>
      <c r="D996" s="59"/>
      <c r="E996" s="1"/>
      <c r="F996" s="1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59"/>
      <c r="D997" s="59"/>
      <c r="E997" s="1"/>
      <c r="F997" s="1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59"/>
      <c r="D998" s="59"/>
      <c r="E998" s="1"/>
      <c r="F998" s="1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59"/>
      <c r="D999" s="59"/>
      <c r="E999" s="1"/>
      <c r="F999" s="1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59"/>
      <c r="D1000" s="59"/>
      <c r="E1000" s="1"/>
      <c r="F1000" s="1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59"/>
      <c r="D1001" s="59"/>
      <c r="E1001" s="1"/>
      <c r="F1001" s="1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59"/>
      <c r="D1002" s="59"/>
      <c r="E1002" s="1"/>
      <c r="F1002" s="1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B1003" s="1"/>
      <c r="C1003" s="59"/>
      <c r="D1003" s="59"/>
      <c r="E1003" s="1"/>
      <c r="F1003" s="1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B1004" s="1"/>
      <c r="C1004" s="59"/>
      <c r="D1004" s="59"/>
      <c r="E1004" s="1"/>
      <c r="F1004" s="1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>
      <c r="A1005" s="1"/>
      <c r="B1005" s="1"/>
      <c r="C1005" s="59"/>
      <c r="D1005" s="59"/>
      <c r="E1005" s="1"/>
      <c r="F1005" s="1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>
      <c r="A1006" s="1"/>
      <c r="B1006" s="1"/>
      <c r="C1006" s="59"/>
      <c r="D1006" s="59"/>
      <c r="E1006" s="1"/>
      <c r="F1006" s="1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>
      <c r="A1007" s="1"/>
      <c r="B1007" s="1"/>
      <c r="C1007" s="59"/>
      <c r="D1007" s="59"/>
      <c r="E1007" s="1"/>
      <c r="F1007" s="1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>
      <c r="A1008" s="1"/>
      <c r="B1008" s="1"/>
      <c r="C1008" s="59"/>
      <c r="D1008" s="59"/>
      <c r="E1008" s="1"/>
      <c r="F1008" s="1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>
      <c r="A1009" s="1"/>
      <c r="B1009" s="1"/>
      <c r="C1009" s="59"/>
      <c r="D1009" s="59"/>
      <c r="E1009" s="1"/>
      <c r="F1009" s="1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>
      <c r="A1010" s="1"/>
      <c r="B1010" s="1"/>
      <c r="C1010" s="59"/>
      <c r="D1010" s="59"/>
      <c r="E1010" s="1"/>
      <c r="F1010" s="1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>
      <c r="A1011" s="1"/>
      <c r="B1011" s="1"/>
      <c r="C1011" s="59"/>
      <c r="D1011" s="59"/>
      <c r="E1011" s="1"/>
      <c r="F1011" s="1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>
      <c r="A1012" s="1"/>
      <c r="B1012" s="1"/>
      <c r="C1012" s="59"/>
      <c r="D1012" s="59"/>
      <c r="E1012" s="1"/>
      <c r="F1012" s="1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>
      <c r="A1013" s="1"/>
      <c r="B1013" s="1"/>
      <c r="C1013" s="59"/>
      <c r="D1013" s="59"/>
      <c r="E1013" s="1"/>
      <c r="F1013" s="1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>
      <c r="A1014" s="1"/>
      <c r="B1014" s="1"/>
      <c r="C1014" s="59"/>
      <c r="D1014" s="59"/>
      <c r="E1014" s="1"/>
      <c r="F1014" s="1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>
      <c r="A1015" s="1"/>
      <c r="B1015" s="1"/>
      <c r="C1015" s="59"/>
      <c r="D1015" s="59"/>
      <c r="E1015" s="1"/>
      <c r="F1015" s="1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>
      <c r="A1016" s="1"/>
      <c r="B1016" s="1"/>
      <c r="C1016" s="59"/>
      <c r="D1016" s="59"/>
      <c r="E1016" s="1"/>
      <c r="F1016" s="1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>
      <c r="A1017" s="1"/>
      <c r="B1017" s="1"/>
      <c r="C1017" s="59"/>
      <c r="D1017" s="59"/>
      <c r="E1017" s="1"/>
      <c r="F1017" s="1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>
      <c r="A1018" s="1"/>
      <c r="B1018" s="1"/>
      <c r="C1018" s="59"/>
      <c r="D1018" s="59"/>
      <c r="E1018" s="1"/>
      <c r="F1018" s="1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>
      <c r="A1019" s="1"/>
      <c r="B1019" s="1"/>
      <c r="C1019" s="59"/>
      <c r="D1019" s="59"/>
      <c r="E1019" s="1"/>
      <c r="F1019" s="1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>
      <c r="A1020" s="1"/>
      <c r="B1020" s="1"/>
      <c r="C1020" s="59"/>
      <c r="D1020" s="59"/>
      <c r="E1020" s="1"/>
      <c r="F1020" s="1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>
      <c r="A1021" s="1"/>
      <c r="B1021" s="1"/>
      <c r="C1021" s="59"/>
      <c r="D1021" s="59"/>
      <c r="E1021" s="1"/>
      <c r="F1021" s="1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>
      <c r="A1022" s="1"/>
      <c r="B1022" s="1"/>
      <c r="C1022" s="59"/>
      <c r="D1022" s="59"/>
      <c r="E1022" s="1"/>
      <c r="F1022" s="1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>
      <c r="A1023" s="1"/>
      <c r="B1023" s="1"/>
      <c r="C1023" s="59"/>
      <c r="D1023" s="59"/>
      <c r="E1023" s="1"/>
      <c r="F1023" s="1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>
      <c r="A1024" s="1"/>
      <c r="B1024" s="1"/>
      <c r="C1024" s="59"/>
      <c r="D1024" s="59"/>
      <c r="E1024" s="1"/>
      <c r="F1024" s="1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>
      <c r="A1025" s="1"/>
      <c r="B1025" s="1"/>
      <c r="C1025" s="59"/>
      <c r="D1025" s="59"/>
      <c r="E1025" s="1"/>
      <c r="F1025" s="1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>
      <c r="A1026" s="1"/>
      <c r="B1026" s="1"/>
      <c r="C1026" s="59"/>
      <c r="D1026" s="59"/>
      <c r="E1026" s="1"/>
      <c r="F1026" s="1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>
      <c r="A1027" s="1"/>
      <c r="B1027" s="1"/>
      <c r="C1027" s="59"/>
      <c r="D1027" s="59"/>
      <c r="E1027" s="1"/>
      <c r="F1027" s="1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>
      <c r="A1028" s="1"/>
      <c r="B1028" s="1"/>
      <c r="C1028" s="59"/>
      <c r="D1028" s="59"/>
      <c r="E1028" s="1"/>
      <c r="F1028" s="1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>
      <c r="A1029" s="1"/>
      <c r="B1029" s="1"/>
      <c r="C1029" s="59"/>
      <c r="D1029" s="59"/>
      <c r="E1029" s="1"/>
      <c r="F1029" s="1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>
      <c r="A1030" s="1"/>
      <c r="B1030" s="1"/>
      <c r="C1030" s="59"/>
      <c r="D1030" s="59"/>
      <c r="E1030" s="1"/>
      <c r="F1030" s="1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>
      <c r="A1031" s="1"/>
      <c r="B1031" s="1"/>
      <c r="C1031" s="59"/>
      <c r="D1031" s="59"/>
      <c r="E1031" s="1"/>
      <c r="F1031" s="1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>
      <c r="A1032" s="1"/>
      <c r="B1032" s="1"/>
      <c r="C1032" s="59"/>
      <c r="D1032" s="59"/>
      <c r="E1032" s="1"/>
      <c r="F1032" s="1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>
      <c r="A1033" s="1"/>
      <c r="B1033" s="1"/>
      <c r="C1033" s="59"/>
      <c r="D1033" s="59"/>
      <c r="E1033" s="1"/>
      <c r="F1033" s="1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>
      <c r="A1034" s="1"/>
      <c r="B1034" s="1"/>
      <c r="C1034" s="59"/>
      <c r="D1034" s="59"/>
      <c r="E1034" s="1"/>
      <c r="F1034" s="1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>
      <c r="A1035" s="1"/>
      <c r="B1035" s="1"/>
      <c r="C1035" s="59"/>
      <c r="D1035" s="59"/>
      <c r="E1035" s="1"/>
      <c r="F1035" s="1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>
      <c r="A1036" s="1"/>
      <c r="B1036" s="1"/>
      <c r="C1036" s="59"/>
      <c r="D1036" s="59"/>
      <c r="E1036" s="1"/>
      <c r="F1036" s="1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>
      <c r="A1037" s="1"/>
      <c r="B1037" s="1"/>
      <c r="C1037" s="59"/>
      <c r="D1037" s="59"/>
      <c r="E1037" s="1"/>
      <c r="F1037" s="1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>
      <c r="A1038" s="1"/>
      <c r="B1038" s="1"/>
      <c r="C1038" s="59"/>
      <c r="D1038" s="59"/>
      <c r="E1038" s="1"/>
      <c r="F1038" s="1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>
      <c r="A1039" s="1"/>
      <c r="B1039" s="1"/>
      <c r="C1039" s="59"/>
      <c r="D1039" s="59"/>
      <c r="E1039" s="1"/>
      <c r="F1039" s="1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>
      <c r="A1040" s="1"/>
      <c r="B1040" s="1"/>
      <c r="C1040" s="59"/>
      <c r="D1040" s="59"/>
      <c r="E1040" s="1"/>
      <c r="F1040" s="1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>
      <c r="A1041" s="1"/>
      <c r="B1041" s="1"/>
      <c r="C1041" s="59"/>
      <c r="D1041" s="59"/>
      <c r="E1041" s="1"/>
      <c r="F1041" s="1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>
      <c r="A1042" s="1"/>
      <c r="B1042" s="1"/>
      <c r="C1042" s="59"/>
      <c r="D1042" s="59"/>
      <c r="E1042" s="1"/>
      <c r="F1042" s="1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>
      <c r="A1043" s="1"/>
      <c r="B1043" s="1"/>
      <c r="C1043" s="59"/>
      <c r="D1043" s="59"/>
      <c r="E1043" s="1"/>
      <c r="F1043" s="1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>
      <c r="A1044" s="1"/>
      <c r="B1044" s="1"/>
      <c r="C1044" s="59"/>
      <c r="D1044" s="59"/>
      <c r="E1044" s="1"/>
      <c r="F1044" s="1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>
      <c r="A1045" s="1"/>
      <c r="B1045" s="1"/>
      <c r="C1045" s="59"/>
      <c r="D1045" s="59"/>
      <c r="E1045" s="1"/>
      <c r="F1045" s="1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>
      <c r="A1046" s="1"/>
      <c r="B1046" s="1"/>
      <c r="C1046" s="59"/>
      <c r="D1046" s="59"/>
      <c r="E1046" s="1"/>
      <c r="F1046" s="1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>
      <c r="A1047" s="1"/>
      <c r="B1047" s="1"/>
      <c r="C1047" s="59"/>
      <c r="D1047" s="59"/>
      <c r="E1047" s="1"/>
      <c r="F1047" s="1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>
      <c r="A1048" s="1"/>
      <c r="B1048" s="1"/>
      <c r="C1048" s="59"/>
      <c r="D1048" s="59"/>
      <c r="E1048" s="1"/>
      <c r="F1048" s="1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>
      <c r="A1049" s="1"/>
      <c r="B1049" s="1"/>
      <c r="C1049" s="59"/>
      <c r="D1049" s="59"/>
      <c r="E1049" s="1"/>
      <c r="F1049" s="1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>
      <c r="A1050" s="1"/>
      <c r="B1050" s="1"/>
      <c r="C1050" s="59"/>
      <c r="D1050" s="59"/>
      <c r="E1050" s="1"/>
      <c r="F1050" s="1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>
      <c r="A1051" s="1"/>
      <c r="B1051" s="1"/>
      <c r="C1051" s="59"/>
      <c r="D1051" s="59"/>
      <c r="E1051" s="1"/>
      <c r="F1051" s="1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>
      <c r="A1052" s="1"/>
      <c r="B1052" s="1"/>
      <c r="C1052" s="59"/>
      <c r="D1052" s="59"/>
      <c r="E1052" s="1"/>
      <c r="F1052" s="1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>
      <c r="A1053" s="1"/>
      <c r="B1053" s="1"/>
      <c r="C1053" s="59"/>
      <c r="D1053" s="59"/>
      <c r="E1053" s="1"/>
      <c r="F1053" s="1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>
      <c r="A1054" s="1"/>
      <c r="B1054" s="1"/>
      <c r="C1054" s="59"/>
      <c r="D1054" s="59"/>
      <c r="E1054" s="1"/>
      <c r="F1054" s="1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>
      <c r="A1055" s="1"/>
      <c r="B1055" s="1"/>
      <c r="C1055" s="59"/>
      <c r="D1055" s="59"/>
      <c r="E1055" s="1"/>
      <c r="F1055" s="1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>
      <c r="A1056" s="1"/>
      <c r="B1056" s="1"/>
      <c r="C1056" s="59"/>
      <c r="D1056" s="59"/>
      <c r="E1056" s="1"/>
      <c r="F1056" s="1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>
      <c r="A1057" s="1"/>
      <c r="B1057" s="1"/>
      <c r="C1057" s="59"/>
      <c r="D1057" s="59"/>
      <c r="E1057" s="1"/>
      <c r="F1057" s="1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>
      <c r="A1058" s="1"/>
      <c r="B1058" s="1"/>
      <c r="C1058" s="59"/>
      <c r="D1058" s="59"/>
      <c r="E1058" s="1"/>
      <c r="F1058" s="1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>
      <c r="A1059" s="1"/>
      <c r="B1059" s="1"/>
      <c r="C1059" s="59"/>
      <c r="D1059" s="59"/>
      <c r="E1059" s="1"/>
      <c r="F1059" s="1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>
      <c r="A1060" s="1"/>
      <c r="B1060" s="1"/>
      <c r="C1060" s="59"/>
      <c r="D1060" s="59"/>
      <c r="E1060" s="1"/>
      <c r="F1060" s="1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>
      <c r="A1061" s="1"/>
      <c r="B1061" s="1"/>
      <c r="C1061" s="59"/>
      <c r="D1061" s="59"/>
      <c r="E1061" s="1"/>
      <c r="F1061" s="1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>
      <c r="A1062" s="1"/>
      <c r="B1062" s="1"/>
      <c r="C1062" s="59"/>
      <c r="D1062" s="59"/>
      <c r="E1062" s="1"/>
      <c r="F1062" s="1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>
      <c r="A1063" s="1"/>
      <c r="B1063" s="1"/>
      <c r="C1063" s="59"/>
      <c r="D1063" s="59"/>
      <c r="E1063" s="1"/>
      <c r="F1063" s="1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>
      <c r="A1064" s="1"/>
      <c r="B1064" s="1"/>
      <c r="C1064" s="59"/>
      <c r="D1064" s="59"/>
      <c r="E1064" s="1"/>
      <c r="F1064" s="1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>
      <c r="A1065" s="1"/>
      <c r="B1065" s="1"/>
      <c r="C1065" s="59"/>
      <c r="D1065" s="59"/>
      <c r="E1065" s="1"/>
      <c r="F1065" s="1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>
      <c r="A1066" s="1"/>
      <c r="B1066" s="1"/>
      <c r="C1066" s="59"/>
      <c r="D1066" s="59"/>
      <c r="E1066" s="1"/>
      <c r="F1066" s="1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>
      <c r="A1067" s="1"/>
      <c r="B1067" s="1"/>
      <c r="C1067" s="59"/>
      <c r="D1067" s="59"/>
      <c r="E1067" s="1"/>
      <c r="F1067" s="1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>
      <c r="A1068" s="1"/>
      <c r="B1068" s="1"/>
      <c r="C1068" s="59"/>
      <c r="D1068" s="59"/>
      <c r="E1068" s="1"/>
      <c r="F1068" s="1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>
      <c r="A1069" s="1"/>
      <c r="B1069" s="1"/>
      <c r="C1069" s="59"/>
      <c r="D1069" s="59"/>
      <c r="E1069" s="1"/>
      <c r="F1069" s="1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>
      <c r="A1070" s="1"/>
      <c r="B1070" s="1"/>
      <c r="C1070" s="59"/>
      <c r="D1070" s="59"/>
      <c r="E1070" s="1"/>
      <c r="F1070" s="1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>
      <c r="A1071" s="1"/>
      <c r="B1071" s="1"/>
      <c r="C1071" s="59"/>
      <c r="D1071" s="59"/>
      <c r="E1071" s="1"/>
      <c r="F1071" s="1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>
      <c r="A1072" s="1"/>
      <c r="B1072" s="1"/>
      <c r="C1072" s="59"/>
      <c r="D1072" s="59"/>
      <c r="E1072" s="1"/>
      <c r="F1072" s="1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>
      <c r="A1073" s="1"/>
      <c r="B1073" s="1"/>
      <c r="C1073" s="59"/>
      <c r="D1073" s="59"/>
      <c r="E1073" s="1"/>
      <c r="F1073" s="1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>
      <c r="A1074" s="1"/>
      <c r="B1074" s="1"/>
      <c r="C1074" s="59"/>
      <c r="D1074" s="59"/>
      <c r="E1074" s="1"/>
      <c r="F1074" s="1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>
      <c r="A1075" s="1"/>
      <c r="B1075" s="1"/>
      <c r="C1075" s="59"/>
      <c r="D1075" s="59"/>
      <c r="E1075" s="1"/>
      <c r="F1075" s="1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>
      <c r="A1076" s="1"/>
      <c r="B1076" s="1"/>
      <c r="C1076" s="59"/>
      <c r="D1076" s="59"/>
      <c r="E1076" s="1"/>
      <c r="F1076" s="1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>
      <c r="A1077" s="1"/>
      <c r="B1077" s="1"/>
      <c r="C1077" s="59"/>
      <c r="D1077" s="59"/>
      <c r="E1077" s="1"/>
      <c r="F1077" s="1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>
      <c r="A1078" s="1"/>
      <c r="B1078" s="1"/>
      <c r="C1078" s="59"/>
      <c r="D1078" s="59"/>
      <c r="E1078" s="1"/>
      <c r="F1078" s="1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>
      <c r="A1079" s="1"/>
      <c r="B1079" s="1"/>
      <c r="C1079" s="59"/>
      <c r="D1079" s="59"/>
      <c r="E1079" s="1"/>
      <c r="F1079" s="1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>
      <c r="A1080" s="1"/>
      <c r="B1080" s="1"/>
      <c r="C1080" s="59"/>
      <c r="D1080" s="59"/>
      <c r="E1080" s="1"/>
      <c r="F1080" s="1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>
      <c r="A1081" s="1"/>
      <c r="B1081" s="1"/>
      <c r="C1081" s="59"/>
      <c r="D1081" s="59"/>
      <c r="E1081" s="1"/>
      <c r="F1081" s="1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>
      <c r="A1082" s="1"/>
      <c r="B1082" s="1"/>
      <c r="C1082" s="59"/>
      <c r="D1082" s="59"/>
      <c r="E1082" s="1"/>
      <c r="F1082" s="1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>
      <c r="A1083" s="1"/>
      <c r="B1083" s="1"/>
      <c r="C1083" s="59"/>
      <c r="D1083" s="59"/>
      <c r="E1083" s="1"/>
      <c r="F1083" s="1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>
      <c r="A1084" s="1"/>
      <c r="B1084" s="1"/>
      <c r="C1084" s="59"/>
      <c r="D1084" s="59"/>
      <c r="E1084" s="1"/>
      <c r="F1084" s="1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>
      <c r="A1085" s="1"/>
      <c r="B1085" s="1"/>
      <c r="C1085" s="59"/>
      <c r="D1085" s="59"/>
      <c r="E1085" s="1"/>
      <c r="F1085" s="1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>
      <c r="A1086" s="1"/>
      <c r="B1086" s="1"/>
      <c r="C1086" s="59"/>
      <c r="D1086" s="59"/>
      <c r="E1086" s="1"/>
      <c r="F1086" s="1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>
      <c r="A1087" s="1"/>
      <c r="B1087" s="1"/>
      <c r="C1087" s="59"/>
      <c r="D1087" s="59"/>
      <c r="E1087" s="1"/>
      <c r="F1087" s="1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>
      <c r="A1088" s="1"/>
      <c r="B1088" s="1"/>
      <c r="C1088" s="59"/>
      <c r="D1088" s="59"/>
      <c r="E1088" s="1"/>
      <c r="F1088" s="1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>
      <c r="A1089" s="1"/>
      <c r="B1089" s="1"/>
      <c r="C1089" s="59"/>
      <c r="D1089" s="59"/>
      <c r="E1089" s="1"/>
      <c r="F1089" s="1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>
      <c r="A1090" s="1"/>
      <c r="B1090" s="1"/>
      <c r="C1090" s="59"/>
      <c r="D1090" s="59"/>
      <c r="E1090" s="1"/>
      <c r="F1090" s="1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>
      <c r="A1091" s="1"/>
      <c r="B1091" s="1"/>
      <c r="C1091" s="59"/>
      <c r="D1091" s="59"/>
      <c r="E1091" s="1"/>
      <c r="F1091" s="1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>
      <c r="A1092" s="1"/>
      <c r="B1092" s="1"/>
      <c r="C1092" s="59"/>
      <c r="D1092" s="59"/>
      <c r="E1092" s="1"/>
      <c r="F1092" s="1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>
      <c r="A1093" s="1"/>
      <c r="B1093" s="1"/>
      <c r="C1093" s="59"/>
      <c r="D1093" s="59"/>
      <c r="E1093" s="1"/>
      <c r="F1093" s="1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>
      <c r="A1094" s="1"/>
      <c r="B1094" s="1"/>
      <c r="C1094" s="59"/>
      <c r="D1094" s="59"/>
      <c r="E1094" s="1"/>
      <c r="F1094" s="1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>
      <c r="A1095" s="1"/>
      <c r="B1095" s="1"/>
      <c r="C1095" s="59"/>
      <c r="D1095" s="59"/>
      <c r="E1095" s="1"/>
      <c r="F1095" s="1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>
      <c r="A1096" s="1"/>
      <c r="B1096" s="1"/>
      <c r="C1096" s="59"/>
      <c r="D1096" s="59"/>
      <c r="E1096" s="1"/>
      <c r="F1096" s="1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>
      <c r="A1097" s="1"/>
      <c r="B1097" s="1"/>
      <c r="C1097" s="59"/>
      <c r="D1097" s="59"/>
      <c r="E1097" s="1"/>
      <c r="F1097" s="1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>
      <c r="A1098" s="1"/>
      <c r="B1098" s="1"/>
      <c r="C1098" s="59"/>
      <c r="D1098" s="59"/>
      <c r="E1098" s="1"/>
      <c r="F1098" s="1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>
      <c r="A1099" s="1"/>
      <c r="B1099" s="1"/>
      <c r="C1099" s="59"/>
      <c r="D1099" s="59"/>
      <c r="E1099" s="1"/>
      <c r="F1099" s="1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>
      <c r="A1100" s="1"/>
      <c r="B1100" s="1"/>
      <c r="C1100" s="59"/>
      <c r="D1100" s="59"/>
      <c r="E1100" s="1"/>
      <c r="F1100" s="1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>
      <c r="A1101" s="1"/>
      <c r="B1101" s="1"/>
      <c r="C1101" s="59"/>
      <c r="D1101" s="59"/>
      <c r="E1101" s="1"/>
      <c r="F1101" s="1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>
      <c r="A1102" s="1"/>
      <c r="B1102" s="1"/>
      <c r="C1102" s="59"/>
      <c r="D1102" s="59"/>
      <c r="E1102" s="1"/>
      <c r="F1102" s="1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>
      <c r="A1103" s="1"/>
      <c r="B1103" s="1"/>
      <c r="C1103" s="59"/>
      <c r="D1103" s="59"/>
      <c r="E1103" s="1"/>
      <c r="F1103" s="1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>
      <c r="A1104" s="1"/>
      <c r="B1104" s="1"/>
      <c r="C1104" s="59"/>
      <c r="D1104" s="59"/>
      <c r="E1104" s="1"/>
      <c r="F1104" s="1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>
      <c r="A1105" s="1"/>
      <c r="B1105" s="1"/>
      <c r="C1105" s="59"/>
      <c r="D1105" s="59"/>
      <c r="E1105" s="1"/>
      <c r="F1105" s="1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>
      <c r="A1106" s="1"/>
      <c r="B1106" s="1"/>
      <c r="C1106" s="59"/>
      <c r="D1106" s="59"/>
      <c r="E1106" s="1"/>
      <c r="F1106" s="1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>
      <c r="A1107" s="1"/>
      <c r="B1107" s="1"/>
      <c r="C1107" s="59"/>
      <c r="D1107" s="59"/>
      <c r="E1107" s="1"/>
      <c r="F1107" s="1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>
      <c r="A1108" s="1"/>
      <c r="B1108" s="1"/>
      <c r="C1108" s="59"/>
      <c r="D1108" s="59"/>
      <c r="E1108" s="1"/>
      <c r="F1108" s="1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>
      <c r="A1109" s="1"/>
      <c r="B1109" s="1"/>
      <c r="C1109" s="59"/>
      <c r="D1109" s="59"/>
      <c r="E1109" s="1"/>
      <c r="F1109" s="1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>
      <c r="A1110" s="1"/>
      <c r="B1110" s="1"/>
      <c r="C1110" s="59"/>
      <c r="D1110" s="59"/>
      <c r="E1110" s="1"/>
      <c r="F1110" s="1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>
      <c r="A1111" s="1"/>
      <c r="B1111" s="1"/>
      <c r="C1111" s="59"/>
      <c r="D1111" s="59"/>
      <c r="E1111" s="1"/>
      <c r="F1111" s="1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>
      <c r="A1112" s="1"/>
      <c r="B1112" s="1"/>
      <c r="C1112" s="59"/>
      <c r="D1112" s="59"/>
      <c r="E1112" s="1"/>
      <c r="F1112" s="1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>
      <c r="A1113" s="1"/>
      <c r="B1113" s="1"/>
      <c r="C1113" s="59"/>
      <c r="D1113" s="59"/>
      <c r="E1113" s="1"/>
      <c r="F1113" s="1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>
      <c r="A1114" s="1"/>
      <c r="B1114" s="1"/>
      <c r="C1114" s="59"/>
      <c r="D1114" s="59"/>
      <c r="E1114" s="1"/>
      <c r="F1114" s="1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>
      <c r="A1115" s="1"/>
      <c r="B1115" s="1"/>
      <c r="C1115" s="59"/>
      <c r="D1115" s="59"/>
      <c r="E1115" s="1"/>
      <c r="F1115" s="1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>
      <c r="A1116" s="1"/>
      <c r="B1116" s="1"/>
      <c r="C1116" s="59"/>
      <c r="D1116" s="59"/>
      <c r="E1116" s="1"/>
      <c r="F1116" s="1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>
      <c r="A1117" s="1"/>
      <c r="B1117" s="1"/>
      <c r="C1117" s="59"/>
      <c r="D1117" s="59"/>
      <c r="E1117" s="1"/>
      <c r="F1117" s="1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>
      <c r="A1118" s="1"/>
      <c r="B1118" s="1"/>
      <c r="C1118" s="59"/>
      <c r="D1118" s="59"/>
      <c r="E1118" s="1"/>
      <c r="F1118" s="1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>
      <c r="A1119" s="1"/>
      <c r="B1119" s="1"/>
      <c r="C1119" s="59"/>
      <c r="D1119" s="59"/>
      <c r="E1119" s="1"/>
      <c r="F1119" s="1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>
      <c r="A1120" s="1"/>
      <c r="B1120" s="1"/>
      <c r="C1120" s="59"/>
      <c r="D1120" s="59"/>
      <c r="E1120" s="1"/>
      <c r="F1120" s="1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>
      <c r="A1121" s="1"/>
      <c r="B1121" s="1"/>
      <c r="C1121" s="59"/>
      <c r="D1121" s="59"/>
      <c r="E1121" s="1"/>
      <c r="F1121" s="1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>
      <c r="A1122" s="1"/>
      <c r="B1122" s="1"/>
      <c r="C1122" s="59"/>
      <c r="D1122" s="59"/>
      <c r="E1122" s="1"/>
      <c r="F1122" s="1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>
      <c r="A1123" s="1"/>
      <c r="B1123" s="1"/>
      <c r="C1123" s="59"/>
      <c r="D1123" s="59"/>
      <c r="E1123" s="1"/>
      <c r="F1123" s="1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>
      <c r="A1124" s="1"/>
      <c r="B1124" s="1"/>
      <c r="C1124" s="59"/>
      <c r="D1124" s="59"/>
      <c r="E1124" s="1"/>
      <c r="F1124" s="1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>
      <c r="A1125" s="1"/>
      <c r="B1125" s="1"/>
      <c r="C1125" s="59"/>
      <c r="D1125" s="59"/>
      <c r="E1125" s="1"/>
      <c r="F1125" s="1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>
      <c r="A1126" s="1"/>
      <c r="B1126" s="1"/>
      <c r="C1126" s="59"/>
      <c r="D1126" s="59"/>
      <c r="E1126" s="1"/>
      <c r="F1126" s="1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>
      <c r="A1127" s="1"/>
      <c r="B1127" s="1"/>
      <c r="C1127" s="59"/>
      <c r="D1127" s="59"/>
      <c r="E1127" s="1"/>
      <c r="F1127" s="1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>
      <c r="A1128" s="1"/>
      <c r="B1128" s="1"/>
      <c r="C1128" s="59"/>
      <c r="D1128" s="59"/>
      <c r="E1128" s="1"/>
      <c r="F1128" s="1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>
      <c r="A1129" s="1"/>
      <c r="B1129" s="1"/>
      <c r="C1129" s="59"/>
      <c r="D1129" s="59"/>
      <c r="E1129" s="1"/>
      <c r="F1129" s="1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>
      <c r="A1130" s="1"/>
      <c r="B1130" s="1"/>
      <c r="C1130" s="59"/>
      <c r="D1130" s="59"/>
      <c r="E1130" s="1"/>
      <c r="F1130" s="1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>
      <c r="A1131" s="1"/>
      <c r="B1131" s="1"/>
      <c r="C1131" s="59"/>
      <c r="D1131" s="59"/>
      <c r="E1131" s="1"/>
      <c r="F1131" s="1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>
      <c r="A1132" s="1"/>
      <c r="B1132" s="1"/>
      <c r="C1132" s="59"/>
      <c r="D1132" s="59"/>
      <c r="E1132" s="1"/>
      <c r="F1132" s="1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>
      <c r="A1133" s="1"/>
      <c r="B1133" s="1"/>
      <c r="C1133" s="59"/>
      <c r="D1133" s="59"/>
      <c r="E1133" s="1"/>
      <c r="F1133" s="1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>
      <c r="A1134" s="1"/>
      <c r="B1134" s="1"/>
      <c r="C1134" s="59"/>
      <c r="D1134" s="59"/>
      <c r="E1134" s="1"/>
      <c r="F1134" s="1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>
      <c r="A1135" s="1"/>
      <c r="B1135" s="1"/>
      <c r="C1135" s="59"/>
      <c r="D1135" s="59"/>
      <c r="E1135" s="1"/>
      <c r="F1135" s="1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>
      <c r="A1136" s="1"/>
      <c r="B1136" s="1"/>
      <c r="C1136" s="59"/>
      <c r="D1136" s="59"/>
      <c r="E1136" s="1"/>
      <c r="F1136" s="1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>
      <c r="A1137" s="1"/>
      <c r="B1137" s="1"/>
      <c r="C1137" s="59"/>
      <c r="D1137" s="59"/>
      <c r="E1137" s="1"/>
      <c r="F1137" s="1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>
      <c r="A1138" s="1"/>
      <c r="B1138" s="1"/>
      <c r="C1138" s="59"/>
      <c r="D1138" s="59"/>
      <c r="E1138" s="1"/>
      <c r="F1138" s="1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>
      <c r="A1139" s="1"/>
      <c r="B1139" s="1"/>
      <c r="C1139" s="59"/>
      <c r="D1139" s="59"/>
      <c r="E1139" s="1"/>
      <c r="F1139" s="1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>
      <c r="A1140" s="1"/>
      <c r="B1140" s="1"/>
      <c r="C1140" s="59"/>
      <c r="D1140" s="59"/>
      <c r="E1140" s="1"/>
      <c r="F1140" s="1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>
      <c r="A1141" s="1"/>
      <c r="B1141" s="1"/>
      <c r="C1141" s="59"/>
      <c r="D1141" s="59"/>
      <c r="E1141" s="1"/>
      <c r="F1141" s="1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>
      <c r="A1142" s="1"/>
      <c r="B1142" s="1"/>
      <c r="C1142" s="59"/>
      <c r="D1142" s="59"/>
      <c r="E1142" s="1"/>
      <c r="F1142" s="1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>
      <c r="A1143" s="1"/>
      <c r="B1143" s="1"/>
      <c r="C1143" s="59"/>
      <c r="D1143" s="59"/>
      <c r="E1143" s="1"/>
      <c r="F1143" s="1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>
      <c r="A1144" s="1"/>
      <c r="B1144" s="1"/>
      <c r="C1144" s="59"/>
      <c r="D1144" s="59"/>
      <c r="E1144" s="1"/>
      <c r="F1144" s="1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>
      <c r="A1145" s="1"/>
      <c r="B1145" s="1"/>
      <c r="C1145" s="59"/>
      <c r="D1145" s="59"/>
      <c r="E1145" s="1"/>
      <c r="F1145" s="1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>
      <c r="A1146" s="1"/>
      <c r="B1146" s="1"/>
      <c r="C1146" s="59"/>
      <c r="D1146" s="59"/>
      <c r="E1146" s="1"/>
      <c r="F1146" s="1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>
      <c r="A1147" s="1"/>
      <c r="B1147" s="1"/>
      <c r="C1147" s="59"/>
      <c r="D1147" s="59"/>
      <c r="E1147" s="1"/>
      <c r="F1147" s="1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>
      <c r="A1148" s="1"/>
      <c r="B1148" s="1"/>
      <c r="C1148" s="59"/>
      <c r="D1148" s="59"/>
      <c r="E1148" s="1"/>
      <c r="F1148" s="1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>
      <c r="A1149" s="1"/>
      <c r="B1149" s="1"/>
      <c r="C1149" s="59"/>
      <c r="D1149" s="59"/>
      <c r="E1149" s="1"/>
      <c r="F1149" s="1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>
      <c r="A1150" s="1"/>
      <c r="B1150" s="1"/>
      <c r="C1150" s="59"/>
      <c r="D1150" s="59"/>
      <c r="E1150" s="1"/>
      <c r="F1150" s="1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>
      <c r="A1151" s="1"/>
      <c r="B1151" s="1"/>
      <c r="C1151" s="59"/>
      <c r="D1151" s="59"/>
      <c r="E1151" s="1"/>
      <c r="F1151" s="1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>
      <c r="A1152" s="1"/>
      <c r="B1152" s="1"/>
      <c r="C1152" s="59"/>
      <c r="D1152" s="59"/>
      <c r="E1152" s="1"/>
      <c r="F1152" s="1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>
      <c r="A1153" s="1"/>
      <c r="B1153" s="1"/>
      <c r="C1153" s="59"/>
      <c r="D1153" s="59"/>
      <c r="E1153" s="1"/>
      <c r="F1153" s="1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>
      <c r="A1154" s="1"/>
      <c r="B1154" s="1"/>
      <c r="C1154" s="59"/>
      <c r="D1154" s="59"/>
      <c r="E1154" s="1"/>
      <c r="F1154" s="1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>
      <c r="A1155" s="1"/>
      <c r="B1155" s="1"/>
      <c r="C1155" s="59"/>
      <c r="D1155" s="59"/>
      <c r="E1155" s="1"/>
      <c r="F1155" s="1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>
      <c r="A1156" s="1"/>
      <c r="B1156" s="1"/>
      <c r="C1156" s="59"/>
      <c r="D1156" s="59"/>
      <c r="E1156" s="1"/>
      <c r="F1156" s="1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>
      <c r="A1157" s="1"/>
      <c r="B1157" s="1"/>
      <c r="C1157" s="59"/>
      <c r="D1157" s="59"/>
      <c r="E1157" s="1"/>
      <c r="F1157" s="1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>
      <c r="A1158" s="1"/>
      <c r="B1158" s="1"/>
      <c r="C1158" s="59"/>
      <c r="D1158" s="59"/>
      <c r="E1158" s="1"/>
      <c r="F1158" s="1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>
      <c r="A1159" s="1"/>
      <c r="B1159" s="1"/>
      <c r="C1159" s="59"/>
      <c r="D1159" s="59"/>
      <c r="E1159" s="1"/>
      <c r="F1159" s="1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>
      <c r="A1160" s="1"/>
      <c r="B1160" s="1"/>
      <c r="C1160" s="59"/>
      <c r="D1160" s="59"/>
      <c r="E1160" s="1"/>
      <c r="F1160" s="1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>
      <c r="A1161" s="1"/>
      <c r="B1161" s="1"/>
      <c r="C1161" s="59"/>
      <c r="D1161" s="59"/>
      <c r="E1161" s="1"/>
      <c r="F1161" s="1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>
      <c r="A1162" s="1"/>
      <c r="B1162" s="1"/>
      <c r="C1162" s="59"/>
      <c r="D1162" s="59"/>
      <c r="E1162" s="1"/>
      <c r="F1162" s="1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>
      <c r="A1163" s="1"/>
      <c r="B1163" s="1"/>
      <c r="C1163" s="59"/>
      <c r="D1163" s="59"/>
      <c r="E1163" s="1"/>
      <c r="F1163" s="1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>
      <c r="A1164" s="1"/>
      <c r="B1164" s="1"/>
      <c r="C1164" s="59"/>
      <c r="D1164" s="59"/>
      <c r="E1164" s="1"/>
      <c r="F1164" s="1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>
      <c r="A1165" s="1"/>
      <c r="B1165" s="1"/>
      <c r="C1165" s="59"/>
      <c r="D1165" s="59"/>
      <c r="E1165" s="1"/>
      <c r="F1165" s="1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>
      <c r="A1166" s="1"/>
      <c r="B1166" s="1"/>
      <c r="C1166" s="59"/>
      <c r="D1166" s="59"/>
      <c r="E1166" s="1"/>
      <c r="F1166" s="1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>
      <c r="A1167" s="1"/>
      <c r="B1167" s="1"/>
      <c r="C1167" s="59"/>
      <c r="D1167" s="59"/>
      <c r="E1167" s="1"/>
      <c r="F1167" s="1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>
      <c r="A1168" s="1"/>
      <c r="B1168" s="1"/>
      <c r="C1168" s="59"/>
      <c r="D1168" s="59"/>
      <c r="E1168" s="1"/>
      <c r="F1168" s="1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>
      <c r="A1169" s="1"/>
      <c r="B1169" s="1"/>
      <c r="C1169" s="59"/>
      <c r="D1169" s="59"/>
      <c r="E1169" s="1"/>
      <c r="F1169" s="1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>
      <c r="A1170" s="1"/>
      <c r="B1170" s="1"/>
      <c r="C1170" s="59"/>
      <c r="D1170" s="59"/>
      <c r="E1170" s="1"/>
      <c r="F1170" s="1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>
      <c r="A1171" s="1"/>
      <c r="B1171" s="1"/>
      <c r="C1171" s="59"/>
      <c r="D1171" s="59"/>
      <c r="E1171" s="1"/>
      <c r="F1171" s="1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>
      <c r="A1172" s="1"/>
      <c r="B1172" s="1"/>
      <c r="C1172" s="59"/>
      <c r="D1172" s="59"/>
      <c r="E1172" s="1"/>
      <c r="F1172" s="1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>
      <c r="A1173" s="1"/>
      <c r="B1173" s="1"/>
      <c r="C1173" s="59"/>
      <c r="D1173" s="59"/>
      <c r="E1173" s="1"/>
      <c r="F1173" s="1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>
      <c r="A1174" s="1"/>
      <c r="B1174" s="1"/>
      <c r="C1174" s="59"/>
      <c r="D1174" s="59"/>
      <c r="E1174" s="1"/>
      <c r="F1174" s="1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>
      <c r="A1175" s="1"/>
      <c r="B1175" s="1"/>
      <c r="C1175" s="59"/>
      <c r="D1175" s="59"/>
      <c r="E1175" s="1"/>
      <c r="F1175" s="1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>
      <c r="A1176" s="1"/>
      <c r="B1176" s="1"/>
      <c r="C1176" s="59"/>
      <c r="D1176" s="59"/>
      <c r="E1176" s="1"/>
      <c r="F1176" s="1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>
      <c r="A1177" s="1"/>
      <c r="B1177" s="1"/>
      <c r="C1177" s="59"/>
      <c r="D1177" s="59"/>
      <c r="E1177" s="1"/>
      <c r="F1177" s="1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>
      <c r="A1178" s="1"/>
      <c r="B1178" s="1"/>
      <c r="C1178" s="59"/>
      <c r="D1178" s="59"/>
      <c r="E1178" s="1"/>
      <c r="F1178" s="1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>
      <c r="A1179" s="1"/>
      <c r="B1179" s="1"/>
      <c r="C1179" s="59"/>
      <c r="D1179" s="59"/>
      <c r="E1179" s="1"/>
      <c r="F1179" s="1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>
      <c r="A1180" s="1"/>
      <c r="B1180" s="1"/>
      <c r="C1180" s="59"/>
      <c r="D1180" s="59"/>
      <c r="E1180" s="1"/>
      <c r="F1180" s="1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>
      <c r="A1181" s="1"/>
      <c r="B1181" s="1"/>
      <c r="C1181" s="59"/>
      <c r="D1181" s="59"/>
      <c r="E1181" s="1"/>
      <c r="F1181" s="1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>
      <c r="A1182" s="1"/>
      <c r="B1182" s="1"/>
      <c r="C1182" s="59"/>
      <c r="D1182" s="59"/>
      <c r="E1182" s="1"/>
      <c r="F1182" s="1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>
      <c r="A1183" s="1"/>
      <c r="B1183" s="1"/>
      <c r="C1183" s="59"/>
      <c r="D1183" s="59"/>
      <c r="E1183" s="1"/>
      <c r="F1183" s="1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>
      <c r="A1184" s="1"/>
      <c r="B1184" s="1"/>
      <c r="C1184" s="59"/>
      <c r="D1184" s="59"/>
      <c r="E1184" s="1"/>
      <c r="F1184" s="1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>
      <c r="A1185" s="1"/>
      <c r="B1185" s="1"/>
      <c r="C1185" s="59"/>
      <c r="D1185" s="59"/>
      <c r="E1185" s="1"/>
      <c r="F1185" s="1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>
      <c r="A1186" s="1"/>
      <c r="B1186" s="1"/>
      <c r="C1186" s="59"/>
      <c r="D1186" s="59"/>
      <c r="E1186" s="1"/>
      <c r="F1186" s="1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>
      <c r="A1187" s="1"/>
      <c r="B1187" s="1"/>
      <c r="C1187" s="59"/>
      <c r="D1187" s="59"/>
      <c r="E1187" s="1"/>
      <c r="F1187" s="1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>
      <c r="A1188" s="1"/>
      <c r="B1188" s="1"/>
      <c r="C1188" s="59"/>
      <c r="D1188" s="59"/>
      <c r="E1188" s="1"/>
      <c r="F1188" s="1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>
      <c r="A1189" s="1"/>
      <c r="B1189" s="1"/>
      <c r="C1189" s="59"/>
      <c r="D1189" s="59"/>
      <c r="E1189" s="1"/>
      <c r="F1189" s="1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>
      <c r="A1190" s="1"/>
      <c r="B1190" s="1"/>
      <c r="C1190" s="59"/>
      <c r="D1190" s="59"/>
      <c r="E1190" s="1"/>
      <c r="F1190" s="1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>
      <c r="A1191" s="1"/>
      <c r="B1191" s="1"/>
      <c r="C1191" s="59"/>
      <c r="D1191" s="59"/>
      <c r="E1191" s="1"/>
      <c r="F1191" s="1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>
      <c r="A1192" s="1"/>
      <c r="B1192" s="1"/>
      <c r="C1192" s="59"/>
      <c r="D1192" s="59"/>
      <c r="E1192" s="1"/>
      <c r="F1192" s="1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>
      <c r="A1193" s="1"/>
      <c r="B1193" s="1"/>
      <c r="C1193" s="59"/>
      <c r="D1193" s="59"/>
      <c r="E1193" s="1"/>
      <c r="F1193" s="1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>
      <c r="A1194" s="1"/>
      <c r="B1194" s="1"/>
      <c r="C1194" s="59"/>
      <c r="D1194" s="59"/>
      <c r="E1194" s="1"/>
      <c r="F1194" s="1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>
      <c r="A1195" s="1"/>
      <c r="B1195" s="1"/>
      <c r="C1195" s="59"/>
      <c r="D1195" s="59"/>
      <c r="E1195" s="1"/>
      <c r="F1195" s="1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>
      <c r="A1196" s="1"/>
      <c r="B1196" s="1"/>
      <c r="C1196" s="59"/>
      <c r="D1196" s="59"/>
      <c r="E1196" s="1"/>
      <c r="F1196" s="1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>
      <c r="A1197" s="1"/>
      <c r="B1197" s="1"/>
      <c r="C1197" s="59"/>
      <c r="D1197" s="59"/>
      <c r="E1197" s="1"/>
      <c r="F1197" s="1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>
      <c r="A1198" s="1"/>
      <c r="B1198" s="1"/>
      <c r="C1198" s="59"/>
      <c r="D1198" s="59"/>
      <c r="E1198" s="1"/>
      <c r="F1198" s="1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>
      <c r="A1199" s="1"/>
      <c r="B1199" s="1"/>
      <c r="C1199" s="59"/>
      <c r="D1199" s="59"/>
      <c r="E1199" s="1"/>
      <c r="F1199" s="1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>
      <c r="A1200" s="1"/>
      <c r="B1200" s="1"/>
      <c r="C1200" s="59"/>
      <c r="D1200" s="59"/>
      <c r="E1200" s="1"/>
      <c r="F1200" s="1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>
      <c r="A1201" s="1"/>
      <c r="B1201" s="1"/>
      <c r="C1201" s="59"/>
      <c r="D1201" s="59"/>
      <c r="E1201" s="1"/>
      <c r="F1201" s="1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>
      <c r="A1202" s="1"/>
      <c r="B1202" s="1"/>
      <c r="C1202" s="59"/>
      <c r="D1202" s="59"/>
      <c r="E1202" s="1"/>
      <c r="F1202" s="1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>
      <c r="A1203" s="1"/>
      <c r="B1203" s="1"/>
      <c r="C1203" s="59"/>
      <c r="D1203" s="59"/>
      <c r="E1203" s="1"/>
      <c r="F1203" s="1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>
      <c r="A1204" s="1"/>
      <c r="B1204" s="1"/>
      <c r="C1204" s="59"/>
      <c r="D1204" s="59"/>
      <c r="E1204" s="1"/>
      <c r="F1204" s="1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>
      <c r="A1205" s="1"/>
      <c r="B1205" s="1"/>
      <c r="C1205" s="59"/>
      <c r="D1205" s="59"/>
      <c r="E1205" s="1"/>
      <c r="F1205" s="1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>
      <c r="A1206" s="1"/>
      <c r="B1206" s="1"/>
      <c r="C1206" s="59"/>
      <c r="D1206" s="59"/>
      <c r="E1206" s="1"/>
      <c r="F1206" s="1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>
      <c r="A1207" s="1"/>
      <c r="B1207" s="1"/>
      <c r="C1207" s="59"/>
      <c r="D1207" s="59"/>
      <c r="E1207" s="1"/>
      <c r="F1207" s="1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>
      <c r="A1208" s="1"/>
      <c r="B1208" s="1"/>
      <c r="C1208" s="59"/>
      <c r="D1208" s="59"/>
      <c r="E1208" s="1"/>
      <c r="F1208" s="1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>
      <c r="A1209" s="1"/>
      <c r="B1209" s="1"/>
      <c r="C1209" s="59"/>
      <c r="D1209" s="59"/>
      <c r="E1209" s="1"/>
      <c r="F1209" s="1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>
      <c r="A1210" s="1"/>
      <c r="B1210" s="1"/>
      <c r="C1210" s="59"/>
      <c r="D1210" s="59"/>
      <c r="E1210" s="1"/>
      <c r="F1210" s="1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>
      <c r="A1211" s="1"/>
      <c r="B1211" s="1"/>
      <c r="C1211" s="59"/>
      <c r="D1211" s="59"/>
      <c r="E1211" s="1"/>
      <c r="F1211" s="1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>
      <c r="A1212" s="1"/>
      <c r="B1212" s="1"/>
      <c r="C1212" s="59"/>
      <c r="D1212" s="59"/>
      <c r="E1212" s="1"/>
      <c r="F1212" s="1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>
      <c r="A1213" s="1"/>
      <c r="B1213" s="1"/>
      <c r="C1213" s="59"/>
      <c r="D1213" s="59"/>
      <c r="E1213" s="1"/>
      <c r="F1213" s="1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>
      <c r="A1214" s="1"/>
      <c r="B1214" s="1"/>
      <c r="C1214" s="59"/>
      <c r="D1214" s="59"/>
      <c r="E1214" s="1"/>
      <c r="F1214" s="1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>
      <c r="A1215" s="1"/>
      <c r="B1215" s="1"/>
      <c r="C1215" s="59"/>
      <c r="D1215" s="59"/>
      <c r="E1215" s="1"/>
      <c r="F1215" s="1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>
      <c r="A1216" s="1"/>
      <c r="B1216" s="1"/>
      <c r="C1216" s="59"/>
      <c r="D1216" s="59"/>
      <c r="E1216" s="1"/>
      <c r="F1216" s="1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>
      <c r="A1217" s="1"/>
      <c r="B1217" s="1"/>
      <c r="C1217" s="59"/>
      <c r="D1217" s="59"/>
      <c r="E1217" s="1"/>
      <c r="F1217" s="1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>
      <c r="A1218" s="1"/>
      <c r="B1218" s="1"/>
      <c r="C1218" s="59"/>
      <c r="D1218" s="59"/>
      <c r="E1218" s="1"/>
      <c r="F1218" s="1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>
      <c r="A1219" s="1"/>
      <c r="B1219" s="1"/>
      <c r="C1219" s="59"/>
      <c r="D1219" s="59"/>
      <c r="E1219" s="1"/>
      <c r="F1219" s="1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>
      <c r="A1220" s="1"/>
      <c r="B1220" s="1"/>
      <c r="C1220" s="59"/>
      <c r="D1220" s="59"/>
      <c r="E1220" s="1"/>
      <c r="F1220" s="1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>
      <c r="A1221" s="1"/>
      <c r="B1221" s="1"/>
      <c r="C1221" s="59"/>
      <c r="D1221" s="59"/>
      <c r="E1221" s="1"/>
      <c r="F1221" s="1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>
      <c r="A1222" s="1"/>
      <c r="B1222" s="1"/>
      <c r="C1222" s="59"/>
      <c r="D1222" s="59"/>
      <c r="E1222" s="1"/>
      <c r="F1222" s="1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>
      <c r="A1223" s="1"/>
      <c r="B1223" s="1"/>
      <c r="C1223" s="59"/>
      <c r="D1223" s="59"/>
      <c r="E1223" s="1"/>
      <c r="F1223" s="1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>
      <c r="A1224" s="1"/>
      <c r="B1224" s="1"/>
      <c r="C1224" s="59"/>
      <c r="D1224" s="59"/>
      <c r="E1224" s="1"/>
      <c r="F1224" s="1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>
      <c r="A1225" s="1"/>
      <c r="B1225" s="1"/>
      <c r="C1225" s="59"/>
      <c r="D1225" s="59"/>
      <c r="E1225" s="1"/>
      <c r="F1225" s="1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>
      <c r="A1226" s="1"/>
      <c r="B1226" s="1"/>
      <c r="C1226" s="59"/>
      <c r="D1226" s="59"/>
      <c r="E1226" s="1"/>
      <c r="F1226" s="1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>
      <c r="A1227" s="1"/>
      <c r="B1227" s="1"/>
      <c r="C1227" s="59"/>
      <c r="D1227" s="59"/>
      <c r="E1227" s="1"/>
      <c r="F1227" s="1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>
      <c r="A1228" s="1"/>
      <c r="B1228" s="1"/>
      <c r="C1228" s="59"/>
      <c r="D1228" s="59"/>
      <c r="E1228" s="1"/>
      <c r="F1228" s="1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>
      <c r="A1229" s="1"/>
      <c r="B1229" s="1"/>
      <c r="C1229" s="59"/>
      <c r="D1229" s="59"/>
      <c r="E1229" s="1"/>
      <c r="F1229" s="1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>
      <c r="A1230" s="1"/>
      <c r="B1230" s="1"/>
      <c r="C1230" s="59"/>
      <c r="D1230" s="59"/>
      <c r="E1230" s="1"/>
      <c r="F1230" s="1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>
      <c r="A1231" s="1"/>
      <c r="B1231" s="1"/>
      <c r="C1231" s="59"/>
      <c r="D1231" s="59"/>
      <c r="E1231" s="1"/>
      <c r="F1231" s="1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>
      <c r="A1232" s="1"/>
      <c r="B1232" s="1"/>
      <c r="C1232" s="59"/>
      <c r="D1232" s="59"/>
      <c r="E1232" s="1"/>
      <c r="F1232" s="1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>
      <c r="A1233" s="1"/>
      <c r="B1233" s="1"/>
      <c r="C1233" s="59"/>
      <c r="D1233" s="59"/>
      <c r="E1233" s="1"/>
      <c r="F1233" s="1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>
      <c r="A1234" s="1"/>
      <c r="B1234" s="1"/>
      <c r="C1234" s="59"/>
      <c r="D1234" s="59"/>
      <c r="E1234" s="1"/>
      <c r="F1234" s="1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>
      <c r="A1235" s="1"/>
      <c r="B1235" s="1"/>
      <c r="C1235" s="59"/>
      <c r="D1235" s="59"/>
      <c r="E1235" s="1"/>
      <c r="F1235" s="1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>
      <c r="A1236" s="1"/>
      <c r="B1236" s="1"/>
      <c r="C1236" s="59"/>
      <c r="D1236" s="59"/>
      <c r="E1236" s="1"/>
      <c r="F1236" s="1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>
      <c r="A1237" s="1"/>
      <c r="B1237" s="1"/>
      <c r="C1237" s="59"/>
      <c r="D1237" s="59"/>
      <c r="E1237" s="1"/>
      <c r="F1237" s="1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>
      <c r="A1238" s="1"/>
      <c r="B1238" s="1"/>
      <c r="C1238" s="59"/>
      <c r="D1238" s="59"/>
      <c r="E1238" s="1"/>
      <c r="F1238" s="1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>
      <c r="A1239" s="1"/>
      <c r="B1239" s="1"/>
      <c r="C1239" s="59"/>
      <c r="D1239" s="59"/>
      <c r="E1239" s="1"/>
      <c r="F1239" s="1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>
      <c r="A1240" s="1"/>
      <c r="B1240" s="1"/>
      <c r="C1240" s="59"/>
      <c r="D1240" s="59"/>
      <c r="E1240" s="1"/>
      <c r="F1240" s="1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>
      <c r="A1241" s="1"/>
      <c r="B1241" s="1"/>
      <c r="C1241" s="59"/>
      <c r="D1241" s="59"/>
      <c r="E1241" s="1"/>
      <c r="F1241" s="1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>
      <c r="A1242" s="1"/>
      <c r="B1242" s="1"/>
      <c r="C1242" s="59"/>
      <c r="D1242" s="59"/>
      <c r="E1242" s="1"/>
      <c r="F1242" s="1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>
      <c r="A1243" s="1"/>
      <c r="B1243" s="1"/>
      <c r="C1243" s="59"/>
      <c r="D1243" s="59"/>
      <c r="E1243" s="1"/>
      <c r="F1243" s="1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>
      <c r="A1244" s="1"/>
      <c r="B1244" s="1"/>
      <c r="C1244" s="59"/>
      <c r="D1244" s="59"/>
      <c r="E1244" s="1"/>
      <c r="F1244" s="1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>
      <c r="A1245" s="1"/>
      <c r="B1245" s="1"/>
      <c r="C1245" s="59"/>
      <c r="D1245" s="59"/>
      <c r="E1245" s="1"/>
      <c r="F1245" s="1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>
      <c r="A1246" s="1"/>
      <c r="B1246" s="1"/>
      <c r="C1246" s="59"/>
      <c r="D1246" s="59"/>
      <c r="E1246" s="1"/>
      <c r="F1246" s="1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>
      <c r="A1247" s="1"/>
      <c r="B1247" s="1"/>
      <c r="C1247" s="59"/>
      <c r="D1247" s="59"/>
      <c r="E1247" s="1"/>
      <c r="F1247" s="1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>
      <c r="A1248" s="1"/>
      <c r="B1248" s="1"/>
      <c r="C1248" s="59"/>
      <c r="D1248" s="59"/>
      <c r="E1248" s="1"/>
      <c r="F1248" s="1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>
      <c r="A1249" s="1"/>
      <c r="B1249" s="1"/>
      <c r="C1249" s="59"/>
      <c r="D1249" s="59"/>
      <c r="E1249" s="1"/>
      <c r="F1249" s="1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>
      <c r="A1250" s="1"/>
      <c r="B1250" s="1"/>
      <c r="C1250" s="59"/>
      <c r="D1250" s="59"/>
      <c r="E1250" s="1"/>
      <c r="F1250" s="1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>
      <c r="A1251" s="1"/>
      <c r="B1251" s="1"/>
      <c r="C1251" s="59"/>
      <c r="D1251" s="59"/>
      <c r="E1251" s="1"/>
      <c r="F1251" s="1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>
      <c r="A1252" s="1"/>
      <c r="B1252" s="1"/>
      <c r="C1252" s="59"/>
      <c r="D1252" s="59"/>
      <c r="E1252" s="1"/>
      <c r="F1252" s="1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>
      <c r="A1253" s="1"/>
      <c r="B1253" s="1"/>
      <c r="C1253" s="59"/>
      <c r="D1253" s="59"/>
      <c r="E1253" s="1"/>
      <c r="F1253" s="1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>
      <c r="A1254" s="1"/>
      <c r="B1254" s="1"/>
      <c r="C1254" s="59"/>
      <c r="D1254" s="59"/>
      <c r="E1254" s="1"/>
      <c r="F1254" s="1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>
      <c r="A1255" s="1"/>
      <c r="B1255" s="1"/>
      <c r="C1255" s="59"/>
      <c r="D1255" s="59"/>
      <c r="E1255" s="1"/>
      <c r="F1255" s="1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>
      <c r="A1256" s="1"/>
      <c r="B1256" s="1"/>
      <c r="C1256" s="59"/>
      <c r="D1256" s="59"/>
      <c r="E1256" s="1"/>
      <c r="F1256" s="1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>
      <c r="A1257" s="1"/>
      <c r="B1257" s="1"/>
      <c r="C1257" s="59"/>
      <c r="D1257" s="59"/>
      <c r="E1257" s="1"/>
      <c r="F1257" s="1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>
      <c r="A1258" s="1"/>
      <c r="B1258" s="1"/>
      <c r="C1258" s="59"/>
      <c r="D1258" s="59"/>
      <c r="E1258" s="1"/>
      <c r="F1258" s="1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>
      <c r="A1259" s="1"/>
      <c r="B1259" s="1"/>
      <c r="C1259" s="59"/>
      <c r="D1259" s="59"/>
      <c r="E1259" s="1"/>
      <c r="F1259" s="1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>
      <c r="A1260" s="1"/>
      <c r="B1260" s="1"/>
      <c r="C1260" s="59"/>
      <c r="D1260" s="59"/>
      <c r="E1260" s="1"/>
      <c r="F1260" s="1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>
      <c r="A1261" s="1"/>
      <c r="B1261" s="1"/>
      <c r="C1261" s="59"/>
      <c r="D1261" s="59"/>
      <c r="E1261" s="1"/>
      <c r="F1261" s="1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>
      <c r="A1262" s="1"/>
      <c r="B1262" s="1"/>
      <c r="C1262" s="59"/>
      <c r="D1262" s="59"/>
      <c r="E1262" s="1"/>
      <c r="F1262" s="1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>
      <c r="A1263" s="1"/>
      <c r="B1263" s="1"/>
      <c r="C1263" s="59"/>
      <c r="D1263" s="59"/>
      <c r="E1263" s="1"/>
      <c r="F1263" s="1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>
      <c r="A1264" s="1"/>
      <c r="B1264" s="1"/>
      <c r="C1264" s="59"/>
      <c r="D1264" s="59"/>
      <c r="E1264" s="1"/>
      <c r="F1264" s="1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>
      <c r="A1265" s="1"/>
      <c r="B1265" s="1"/>
      <c r="C1265" s="59"/>
      <c r="D1265" s="59"/>
      <c r="E1265" s="1"/>
      <c r="F1265" s="1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>
      <c r="A1266" s="1"/>
      <c r="B1266" s="1"/>
      <c r="C1266" s="59"/>
      <c r="D1266" s="59"/>
      <c r="E1266" s="1"/>
      <c r="F1266" s="1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>
      <c r="A1267" s="1"/>
      <c r="B1267" s="1"/>
      <c r="C1267" s="59"/>
      <c r="D1267" s="59"/>
      <c r="E1267" s="1"/>
      <c r="F1267" s="1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>
      <c r="A1268" s="1"/>
      <c r="B1268" s="1"/>
      <c r="C1268" s="59"/>
      <c r="D1268" s="59"/>
      <c r="E1268" s="1"/>
      <c r="F1268" s="1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>
      <c r="A1269" s="1"/>
      <c r="B1269" s="1"/>
      <c r="C1269" s="59"/>
      <c r="D1269" s="59"/>
      <c r="E1269" s="1"/>
      <c r="F1269" s="1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>
      <c r="A1270" s="1"/>
      <c r="B1270" s="1"/>
      <c r="C1270" s="59"/>
      <c r="D1270" s="59"/>
      <c r="E1270" s="1"/>
      <c r="F1270" s="1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>
      <c r="A1271" s="1"/>
      <c r="B1271" s="1"/>
      <c r="C1271" s="59"/>
      <c r="D1271" s="59"/>
      <c r="E1271" s="1"/>
      <c r="F1271" s="1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>
      <c r="A1272" s="1"/>
      <c r="B1272" s="1"/>
      <c r="C1272" s="59"/>
      <c r="D1272" s="59"/>
      <c r="E1272" s="1"/>
      <c r="F1272" s="1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>
      <c r="A1273" s="1"/>
      <c r="B1273" s="1"/>
      <c r="C1273" s="59"/>
      <c r="D1273" s="59"/>
      <c r="E1273" s="1"/>
      <c r="F1273" s="1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>
      <c r="A1274" s="1"/>
      <c r="B1274" s="1"/>
      <c r="C1274" s="59"/>
      <c r="D1274" s="59"/>
      <c r="E1274" s="1"/>
      <c r="F1274" s="1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>
      <c r="A1275" s="1"/>
      <c r="B1275" s="1"/>
      <c r="C1275" s="59"/>
      <c r="D1275" s="59"/>
      <c r="E1275" s="1"/>
      <c r="F1275" s="1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>
      <c r="A1276" s="1"/>
      <c r="B1276" s="1"/>
      <c r="C1276" s="59"/>
      <c r="D1276" s="59"/>
      <c r="E1276" s="1"/>
      <c r="F1276" s="1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>
      <c r="A1277" s="1"/>
      <c r="B1277" s="1"/>
      <c r="C1277" s="59"/>
      <c r="D1277" s="59"/>
      <c r="E1277" s="1"/>
      <c r="F1277" s="1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>
      <c r="A1278" s="1"/>
      <c r="B1278" s="1"/>
      <c r="C1278" s="59"/>
      <c r="D1278" s="59"/>
      <c r="E1278" s="1"/>
      <c r="F1278" s="1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>
      <c r="A1279" s="1"/>
      <c r="B1279" s="1"/>
      <c r="C1279" s="59"/>
      <c r="D1279" s="59"/>
      <c r="E1279" s="1"/>
      <c r="F1279" s="1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>
      <c r="A1280" s="1"/>
      <c r="B1280" s="1"/>
      <c r="C1280" s="59"/>
      <c r="D1280" s="59"/>
      <c r="E1280" s="1"/>
      <c r="F1280" s="1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>
      <c r="A1281" s="1"/>
      <c r="B1281" s="1"/>
      <c r="C1281" s="59"/>
      <c r="D1281" s="59"/>
      <c r="E1281" s="1"/>
      <c r="F1281" s="1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>
      <c r="A1282" s="1"/>
      <c r="B1282" s="1"/>
      <c r="C1282" s="59"/>
      <c r="D1282" s="59"/>
      <c r="E1282" s="1"/>
      <c r="F1282" s="1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>
      <c r="A1283" s="1"/>
      <c r="B1283" s="1"/>
      <c r="C1283" s="59"/>
      <c r="D1283" s="59"/>
      <c r="E1283" s="1"/>
      <c r="F1283" s="1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>
      <c r="A1284" s="1"/>
      <c r="B1284" s="1"/>
      <c r="C1284" s="59"/>
      <c r="D1284" s="59"/>
      <c r="E1284" s="1"/>
      <c r="F1284" s="1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>
      <c r="A1285" s="1"/>
      <c r="B1285" s="1"/>
      <c r="C1285" s="59"/>
      <c r="D1285" s="59"/>
      <c r="E1285" s="1"/>
      <c r="F1285" s="1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>
      <c r="A1286" s="1"/>
      <c r="B1286" s="1"/>
      <c r="C1286" s="59"/>
      <c r="D1286" s="59"/>
      <c r="E1286" s="1"/>
      <c r="F1286" s="1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>
      <c r="A1287" s="1"/>
      <c r="B1287" s="1"/>
      <c r="C1287" s="59"/>
      <c r="D1287" s="59"/>
      <c r="E1287" s="1"/>
      <c r="F1287" s="1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>
      <c r="A1288" s="1"/>
      <c r="B1288" s="1"/>
      <c r="C1288" s="59"/>
      <c r="D1288" s="59"/>
      <c r="E1288" s="1"/>
      <c r="F1288" s="1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>
      <c r="A1289" s="1"/>
      <c r="B1289" s="1"/>
      <c r="C1289" s="59"/>
      <c r="D1289" s="59"/>
      <c r="E1289" s="1"/>
      <c r="F1289" s="1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>
      <c r="A1290" s="1"/>
      <c r="B1290" s="1"/>
      <c r="C1290" s="59"/>
      <c r="D1290" s="59"/>
      <c r="E1290" s="1"/>
      <c r="F1290" s="1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>
      <c r="A1291" s="1"/>
      <c r="B1291" s="1"/>
      <c r="C1291" s="59"/>
      <c r="D1291" s="59"/>
      <c r="E1291" s="1"/>
      <c r="F1291" s="1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>
      <c r="A1292" s="1"/>
      <c r="B1292" s="1"/>
      <c r="C1292" s="59"/>
      <c r="D1292" s="59"/>
      <c r="E1292" s="1"/>
      <c r="F1292" s="1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>
      <c r="A1293" s="1"/>
      <c r="B1293" s="1"/>
      <c r="C1293" s="59"/>
      <c r="D1293" s="59"/>
      <c r="E1293" s="1"/>
      <c r="F1293" s="1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>
      <c r="A1294" s="1"/>
      <c r="B1294" s="1"/>
      <c r="C1294" s="59"/>
      <c r="D1294" s="59"/>
      <c r="E1294" s="1"/>
      <c r="F1294" s="1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>
      <c r="A1295" s="1"/>
      <c r="B1295" s="1"/>
      <c r="C1295" s="59"/>
      <c r="D1295" s="59"/>
      <c r="E1295" s="1"/>
      <c r="F1295" s="1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>
      <c r="A1296" s="1"/>
      <c r="B1296" s="1"/>
      <c r="C1296" s="59"/>
      <c r="D1296" s="59"/>
      <c r="E1296" s="1"/>
      <c r="F1296" s="1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>
      <c r="A1297" s="1"/>
      <c r="B1297" s="1"/>
      <c r="C1297" s="59"/>
      <c r="D1297" s="59"/>
      <c r="E1297" s="1"/>
      <c r="F1297" s="1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>
      <c r="A1298" s="1"/>
      <c r="B1298" s="1"/>
      <c r="C1298" s="59"/>
      <c r="D1298" s="59"/>
      <c r="E1298" s="1"/>
      <c r="F1298" s="1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>
      <c r="A1299" s="1"/>
      <c r="B1299" s="1"/>
      <c r="C1299" s="59"/>
      <c r="D1299" s="59"/>
      <c r="E1299" s="1"/>
      <c r="F1299" s="1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>
      <c r="A1300" s="1"/>
      <c r="B1300" s="1"/>
      <c r="C1300" s="59"/>
      <c r="D1300" s="59"/>
      <c r="E1300" s="1"/>
      <c r="F1300" s="1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>
      <c r="A1301" s="1"/>
      <c r="B1301" s="1"/>
      <c r="C1301" s="59"/>
      <c r="D1301" s="59"/>
      <c r="E1301" s="1"/>
      <c r="F1301" s="1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>
      <c r="A1302" s="1"/>
      <c r="B1302" s="1"/>
      <c r="C1302" s="59"/>
      <c r="D1302" s="59"/>
      <c r="E1302" s="1"/>
      <c r="F1302" s="1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>
      <c r="A1303" s="1"/>
      <c r="B1303" s="1"/>
      <c r="C1303" s="59"/>
      <c r="D1303" s="59"/>
      <c r="E1303" s="1"/>
      <c r="F1303" s="1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>
      <c r="A1304" s="1"/>
      <c r="B1304" s="1"/>
      <c r="C1304" s="59"/>
      <c r="D1304" s="59"/>
      <c r="E1304" s="1"/>
      <c r="F1304" s="1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>
      <c r="A1305" s="1"/>
      <c r="B1305" s="1"/>
      <c r="C1305" s="59"/>
      <c r="D1305" s="59"/>
      <c r="E1305" s="1"/>
      <c r="F1305" s="1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>
      <c r="A1306" s="1"/>
      <c r="B1306" s="1"/>
      <c r="C1306" s="59"/>
      <c r="D1306" s="59"/>
      <c r="E1306" s="1"/>
      <c r="F1306" s="1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>
      <c r="A1307" s="1"/>
      <c r="B1307" s="1"/>
      <c r="C1307" s="59"/>
      <c r="D1307" s="59"/>
      <c r="E1307" s="1"/>
      <c r="F1307" s="1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>
      <c r="A1308" s="1"/>
      <c r="B1308" s="1"/>
      <c r="C1308" s="59"/>
      <c r="D1308" s="59"/>
      <c r="E1308" s="1"/>
      <c r="F1308" s="1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>
      <c r="A1309" s="1"/>
      <c r="B1309" s="1"/>
      <c r="C1309" s="59"/>
      <c r="D1309" s="59"/>
      <c r="E1309" s="1"/>
      <c r="F1309" s="1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>
      <c r="A1310" s="1"/>
      <c r="B1310" s="1"/>
      <c r="C1310" s="59"/>
      <c r="D1310" s="59"/>
      <c r="E1310" s="1"/>
      <c r="F1310" s="1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>
      <c r="A1311" s="1"/>
      <c r="B1311" s="1"/>
      <c r="C1311" s="59"/>
      <c r="D1311" s="59"/>
      <c r="E1311" s="1"/>
      <c r="F1311" s="1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>
      <c r="A1312" s="1"/>
      <c r="B1312" s="1"/>
      <c r="C1312" s="59"/>
      <c r="D1312" s="59"/>
      <c r="E1312" s="1"/>
      <c r="F1312" s="1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>
      <c r="A1313" s="1"/>
      <c r="B1313" s="1"/>
      <c r="C1313" s="59"/>
      <c r="D1313" s="59"/>
      <c r="E1313" s="1"/>
      <c r="F1313" s="1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>
      <c r="A1314" s="1"/>
      <c r="B1314" s="1"/>
      <c r="C1314" s="59"/>
      <c r="D1314" s="59"/>
      <c r="E1314" s="1"/>
      <c r="F1314" s="1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>
      <c r="A1315" s="1"/>
      <c r="B1315" s="1"/>
      <c r="C1315" s="59"/>
      <c r="D1315" s="59"/>
      <c r="E1315" s="1"/>
      <c r="F1315" s="1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>
      <c r="A1316" s="1"/>
      <c r="B1316" s="1"/>
      <c r="C1316" s="59"/>
      <c r="D1316" s="59"/>
      <c r="E1316" s="1"/>
      <c r="F1316" s="1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>
      <c r="A1317" s="1"/>
      <c r="B1317" s="1"/>
      <c r="C1317" s="59"/>
      <c r="D1317" s="59"/>
      <c r="E1317" s="1"/>
      <c r="F1317" s="1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>
      <c r="A1318" s="1"/>
      <c r="B1318" s="1"/>
      <c r="C1318" s="59"/>
      <c r="D1318" s="59"/>
      <c r="E1318" s="1"/>
      <c r="F1318" s="1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>
      <c r="A1319" s="1"/>
      <c r="B1319" s="1"/>
      <c r="C1319" s="59"/>
      <c r="D1319" s="59"/>
      <c r="E1319" s="1"/>
      <c r="F1319" s="1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>
      <c r="A1320" s="1"/>
      <c r="B1320" s="1"/>
      <c r="C1320" s="59"/>
      <c r="D1320" s="59"/>
      <c r="E1320" s="1"/>
      <c r="F1320" s="1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>
      <c r="A1321" s="1"/>
      <c r="B1321" s="1"/>
      <c r="C1321" s="59"/>
      <c r="D1321" s="59"/>
      <c r="E1321" s="1"/>
      <c r="F1321" s="1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>
      <c r="A1322" s="1"/>
      <c r="B1322" s="1"/>
      <c r="C1322" s="59"/>
      <c r="D1322" s="59"/>
      <c r="E1322" s="1"/>
      <c r="F1322" s="1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>
      <c r="A1323" s="1"/>
      <c r="B1323" s="1"/>
      <c r="C1323" s="59"/>
      <c r="D1323" s="59"/>
      <c r="E1323" s="1"/>
      <c r="F1323" s="1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>
      <c r="A1324" s="1"/>
      <c r="B1324" s="1"/>
      <c r="C1324" s="59"/>
      <c r="D1324" s="59"/>
      <c r="E1324" s="1"/>
      <c r="F1324" s="1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>
      <c r="A1325" s="1"/>
      <c r="B1325" s="1"/>
      <c r="C1325" s="59"/>
      <c r="D1325" s="59"/>
      <c r="E1325" s="1"/>
      <c r="F1325" s="1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>
      <c r="A1326" s="1"/>
      <c r="B1326" s="1"/>
      <c r="C1326" s="59"/>
      <c r="D1326" s="59"/>
      <c r="E1326" s="1"/>
      <c r="F1326" s="1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>
      <c r="A1327" s="1"/>
      <c r="B1327" s="1"/>
      <c r="C1327" s="59"/>
      <c r="D1327" s="59"/>
      <c r="E1327" s="1"/>
      <c r="F1327" s="1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>
      <c r="A1328" s="1"/>
      <c r="B1328" s="1"/>
      <c r="C1328" s="59"/>
      <c r="D1328" s="59"/>
      <c r="E1328" s="1"/>
      <c r="F1328" s="1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>
      <c r="A1329" s="1"/>
      <c r="B1329" s="1"/>
      <c r="C1329" s="59"/>
      <c r="D1329" s="59"/>
      <c r="E1329" s="1"/>
      <c r="F1329" s="1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>
      <c r="A1330" s="1"/>
      <c r="B1330" s="1"/>
      <c r="C1330" s="59"/>
      <c r="D1330" s="59"/>
      <c r="E1330" s="1"/>
      <c r="F1330" s="1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>
      <c r="A1331" s="1"/>
      <c r="B1331" s="1"/>
      <c r="C1331" s="59"/>
      <c r="D1331" s="59"/>
      <c r="E1331" s="1"/>
      <c r="F1331" s="1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>
      <c r="A1332" s="1"/>
      <c r="B1332" s="1"/>
      <c r="C1332" s="59"/>
      <c r="D1332" s="59"/>
      <c r="E1332" s="1"/>
      <c r="F1332" s="1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>
      <c r="A1333" s="1"/>
      <c r="B1333" s="1"/>
      <c r="C1333" s="59"/>
      <c r="D1333" s="59"/>
      <c r="E1333" s="1"/>
      <c r="F1333" s="1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>
      <c r="A1334" s="1"/>
      <c r="B1334" s="1"/>
      <c r="C1334" s="59"/>
      <c r="D1334" s="59"/>
      <c r="E1334" s="1"/>
      <c r="F1334" s="1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>
      <c r="A1335" s="1"/>
      <c r="B1335" s="1"/>
      <c r="C1335" s="59"/>
      <c r="D1335" s="59"/>
      <c r="E1335" s="1"/>
      <c r="F1335" s="1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>
      <c r="A1336" s="1"/>
      <c r="B1336" s="1"/>
      <c r="C1336" s="59"/>
      <c r="D1336" s="59"/>
      <c r="E1336" s="1"/>
      <c r="F1336" s="1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>
      <c r="A1337" s="1"/>
      <c r="B1337" s="1"/>
      <c r="C1337" s="59"/>
      <c r="D1337" s="59"/>
      <c r="E1337" s="1"/>
      <c r="F1337" s="1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>
      <c r="A1338" s="1"/>
      <c r="B1338" s="1"/>
      <c r="C1338" s="59"/>
      <c r="D1338" s="59"/>
      <c r="E1338" s="1"/>
      <c r="F1338" s="1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>
      <c r="A1339" s="1"/>
      <c r="B1339" s="1"/>
      <c r="C1339" s="59"/>
      <c r="D1339" s="59"/>
      <c r="E1339" s="1"/>
      <c r="F1339" s="1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>
      <c r="A1340" s="1"/>
      <c r="B1340" s="1"/>
      <c r="C1340" s="59"/>
      <c r="D1340" s="59"/>
      <c r="E1340" s="1"/>
      <c r="F1340" s="1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>
      <c r="A1341" s="1"/>
      <c r="B1341" s="1"/>
      <c r="C1341" s="59"/>
      <c r="D1341" s="59"/>
      <c r="E1341" s="1"/>
      <c r="F1341" s="1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>
      <c r="A1342" s="1"/>
      <c r="B1342" s="1"/>
      <c r="C1342" s="59"/>
      <c r="D1342" s="59"/>
      <c r="E1342" s="1"/>
      <c r="F1342" s="1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>
      <c r="A1343" s="1"/>
      <c r="B1343" s="1"/>
      <c r="C1343" s="59"/>
      <c r="D1343" s="59"/>
      <c r="E1343" s="1"/>
      <c r="F1343" s="1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>
      <c r="A1344" s="1"/>
      <c r="B1344" s="1"/>
      <c r="C1344" s="59"/>
      <c r="D1344" s="59"/>
      <c r="E1344" s="1"/>
      <c r="F1344" s="1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>
      <c r="A1345" s="1"/>
      <c r="B1345" s="1"/>
      <c r="C1345" s="59"/>
      <c r="D1345" s="59"/>
      <c r="E1345" s="1"/>
      <c r="F1345" s="1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>
      <c r="A1346" s="1"/>
      <c r="B1346" s="1"/>
      <c r="C1346" s="59"/>
      <c r="D1346" s="59"/>
      <c r="E1346" s="1"/>
      <c r="F1346" s="1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>
      <c r="A1347" s="1"/>
      <c r="B1347" s="1"/>
      <c r="C1347" s="59"/>
      <c r="D1347" s="59"/>
      <c r="E1347" s="1"/>
      <c r="F1347" s="1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>
      <c r="A1348" s="1"/>
      <c r="B1348" s="1"/>
      <c r="C1348" s="59"/>
      <c r="D1348" s="59"/>
      <c r="E1348" s="1"/>
      <c r="F1348" s="1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>
      <c r="A1349" s="1"/>
      <c r="B1349" s="1"/>
      <c r="C1349" s="59"/>
      <c r="D1349" s="59"/>
      <c r="E1349" s="1"/>
      <c r="F1349" s="1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>
      <c r="A1350" s="1"/>
      <c r="B1350" s="1"/>
      <c r="C1350" s="59"/>
      <c r="D1350" s="59"/>
      <c r="E1350" s="1"/>
      <c r="F1350" s="1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>
      <c r="A1351" s="1"/>
      <c r="B1351" s="1"/>
      <c r="C1351" s="59"/>
      <c r="D1351" s="59"/>
      <c r="E1351" s="1"/>
      <c r="F1351" s="1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>
      <c r="A1352" s="1"/>
      <c r="B1352" s="1"/>
      <c r="C1352" s="59"/>
      <c r="D1352" s="59"/>
      <c r="E1352" s="1"/>
      <c r="F1352" s="1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>
      <c r="A1353" s="1"/>
      <c r="B1353" s="1"/>
      <c r="C1353" s="59"/>
      <c r="D1353" s="59"/>
      <c r="E1353" s="1"/>
      <c r="F1353" s="1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>
      <c r="A1354" s="1"/>
      <c r="B1354" s="1"/>
      <c r="C1354" s="59"/>
      <c r="D1354" s="59"/>
      <c r="E1354" s="1"/>
      <c r="F1354" s="1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>
      <c r="A1355" s="1"/>
      <c r="B1355" s="1"/>
      <c r="C1355" s="59"/>
      <c r="D1355" s="59"/>
      <c r="E1355" s="1"/>
      <c r="F1355" s="1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>
      <c r="A1356" s="1"/>
      <c r="B1356" s="1"/>
      <c r="C1356" s="59"/>
      <c r="D1356" s="59"/>
      <c r="E1356" s="1"/>
      <c r="F1356" s="1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>
      <c r="A1357" s="1"/>
      <c r="B1357" s="1"/>
      <c r="C1357" s="59"/>
      <c r="D1357" s="59"/>
      <c r="E1357" s="1"/>
      <c r="F1357" s="1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>
      <c r="A1358" s="1"/>
      <c r="B1358" s="1"/>
      <c r="C1358" s="59"/>
      <c r="D1358" s="59"/>
      <c r="E1358" s="1"/>
      <c r="F1358" s="1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>
      <c r="A1359" s="1"/>
      <c r="B1359" s="1"/>
      <c r="C1359" s="59"/>
      <c r="D1359" s="59"/>
      <c r="E1359" s="1"/>
      <c r="F1359" s="1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>
      <c r="A1360" s="1"/>
      <c r="B1360" s="1"/>
      <c r="C1360" s="59"/>
      <c r="D1360" s="59"/>
      <c r="E1360" s="1"/>
      <c r="F1360" s="1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>
      <c r="A1361" s="1"/>
      <c r="B1361" s="1"/>
      <c r="C1361" s="59"/>
      <c r="D1361" s="59"/>
      <c r="E1361" s="1"/>
      <c r="F1361" s="1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>
      <c r="A1362" s="1"/>
      <c r="B1362" s="1"/>
      <c r="C1362" s="59"/>
      <c r="D1362" s="59"/>
      <c r="E1362" s="1"/>
      <c r="F1362" s="1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>
      <c r="A1363" s="1"/>
      <c r="B1363" s="1"/>
      <c r="C1363" s="59"/>
      <c r="D1363" s="59"/>
      <c r="E1363" s="1"/>
      <c r="F1363" s="1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>
      <c r="A1364" s="1"/>
      <c r="B1364" s="1"/>
      <c r="C1364" s="59"/>
      <c r="D1364" s="59"/>
      <c r="E1364" s="1"/>
      <c r="F1364" s="1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>
      <c r="A1365" s="1"/>
      <c r="B1365" s="1"/>
      <c r="C1365" s="59"/>
      <c r="D1365" s="59"/>
      <c r="E1365" s="1"/>
      <c r="F1365" s="1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>
      <c r="A1366" s="1"/>
      <c r="B1366" s="1"/>
      <c r="C1366" s="59"/>
      <c r="D1366" s="59"/>
      <c r="E1366" s="1"/>
      <c r="F1366" s="1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>
      <c r="A1367" s="1"/>
      <c r="B1367" s="1"/>
      <c r="C1367" s="59"/>
      <c r="D1367" s="59"/>
      <c r="E1367" s="1"/>
      <c r="F1367" s="1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>
      <c r="A1368" s="1"/>
      <c r="B1368" s="1"/>
      <c r="C1368" s="59"/>
      <c r="D1368" s="59"/>
      <c r="E1368" s="1"/>
      <c r="F1368" s="1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>
      <c r="A1369" s="1"/>
      <c r="B1369" s="1"/>
      <c r="C1369" s="59"/>
      <c r="D1369" s="59"/>
      <c r="E1369" s="1"/>
      <c r="F1369" s="1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>
      <c r="A1370" s="1"/>
      <c r="B1370" s="1"/>
      <c r="C1370" s="59"/>
      <c r="D1370" s="59"/>
      <c r="E1370" s="1"/>
      <c r="F1370" s="1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>
      <c r="A1371" s="1"/>
      <c r="B1371" s="1"/>
      <c r="C1371" s="59"/>
      <c r="D1371" s="59"/>
      <c r="E1371" s="1"/>
      <c r="F1371" s="1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>
      <c r="A1372" s="1"/>
      <c r="B1372" s="1"/>
      <c r="C1372" s="59"/>
      <c r="D1372" s="59"/>
      <c r="E1372" s="1"/>
      <c r="F1372" s="1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>
      <c r="A1373" s="1"/>
      <c r="B1373" s="1"/>
      <c r="C1373" s="59"/>
      <c r="D1373" s="59"/>
      <c r="E1373" s="1"/>
      <c r="F1373" s="1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>
      <c r="A1374" s="1"/>
      <c r="B1374" s="1"/>
      <c r="C1374" s="59"/>
      <c r="D1374" s="59"/>
      <c r="E1374" s="1"/>
      <c r="F1374" s="1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>
      <c r="A1375" s="1"/>
      <c r="B1375" s="1"/>
      <c r="C1375" s="59"/>
      <c r="D1375" s="59"/>
      <c r="E1375" s="1"/>
      <c r="F1375" s="1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>
      <c r="A1376" s="1"/>
      <c r="B1376" s="1"/>
      <c r="C1376" s="59"/>
      <c r="D1376" s="59"/>
      <c r="E1376" s="1"/>
      <c r="F1376" s="1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>
      <c r="A1377" s="1"/>
      <c r="B1377" s="1"/>
      <c r="C1377" s="59"/>
      <c r="D1377" s="59"/>
      <c r="E1377" s="1"/>
      <c r="F1377" s="1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>
      <c r="A1378" s="1"/>
      <c r="B1378" s="1"/>
      <c r="C1378" s="59"/>
      <c r="D1378" s="59"/>
      <c r="E1378" s="1"/>
      <c r="F1378" s="1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>
      <c r="A1379" s="1"/>
      <c r="B1379" s="1"/>
      <c r="C1379" s="59"/>
      <c r="D1379" s="59"/>
      <c r="E1379" s="1"/>
      <c r="F1379" s="1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>
      <c r="A1380" s="1"/>
      <c r="B1380" s="1"/>
      <c r="C1380" s="59"/>
      <c r="D1380" s="59"/>
      <c r="E1380" s="1"/>
      <c r="F1380" s="1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>
      <c r="A1381" s="1"/>
      <c r="B1381" s="1"/>
      <c r="C1381" s="59"/>
      <c r="D1381" s="59"/>
      <c r="E1381" s="1"/>
      <c r="F1381" s="1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>
      <c r="A1382" s="1"/>
      <c r="B1382" s="1"/>
      <c r="C1382" s="59"/>
      <c r="D1382" s="59"/>
      <c r="E1382" s="1"/>
      <c r="F1382" s="1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>
      <c r="A1383" s="1"/>
      <c r="B1383" s="1"/>
      <c r="C1383" s="59"/>
      <c r="D1383" s="59"/>
      <c r="E1383" s="1"/>
      <c r="F1383" s="1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>
      <c r="A1384" s="1"/>
      <c r="B1384" s="1"/>
      <c r="C1384" s="59"/>
      <c r="D1384" s="59"/>
      <c r="E1384" s="1"/>
      <c r="F1384" s="1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>
      <c r="A1385" s="1"/>
      <c r="B1385" s="1"/>
      <c r="C1385" s="59"/>
      <c r="D1385" s="59"/>
      <c r="E1385" s="1"/>
      <c r="F1385" s="1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>
      <c r="A1386" s="1"/>
      <c r="B1386" s="1"/>
      <c r="C1386" s="59"/>
      <c r="D1386" s="59"/>
      <c r="E1386" s="1"/>
      <c r="F1386" s="1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>
      <c r="A1387" s="1"/>
      <c r="B1387" s="1"/>
      <c r="C1387" s="59"/>
      <c r="D1387" s="59"/>
      <c r="E1387" s="1"/>
      <c r="F1387" s="1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>
      <c r="A1388" s="1"/>
      <c r="B1388" s="1"/>
      <c r="C1388" s="59"/>
      <c r="D1388" s="59"/>
      <c r="E1388" s="1"/>
      <c r="F1388" s="1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>
      <c r="A1389" s="1"/>
      <c r="B1389" s="1"/>
      <c r="C1389" s="59"/>
      <c r="D1389" s="59"/>
      <c r="E1389" s="1"/>
      <c r="F1389" s="1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>
      <c r="A1390" s="1"/>
      <c r="B1390" s="1"/>
      <c r="C1390" s="59"/>
      <c r="D1390" s="59"/>
      <c r="E1390" s="1"/>
      <c r="F1390" s="1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>
      <c r="A1391" s="1"/>
      <c r="B1391" s="1"/>
      <c r="C1391" s="59"/>
      <c r="D1391" s="59"/>
      <c r="E1391" s="1"/>
      <c r="F1391" s="1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>
      <c r="A1392" s="1"/>
      <c r="B1392" s="1"/>
      <c r="C1392" s="59"/>
      <c r="D1392" s="59"/>
      <c r="E1392" s="1"/>
      <c r="F1392" s="1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>
      <c r="A1393" s="1"/>
      <c r="B1393" s="1"/>
      <c r="C1393" s="59"/>
      <c r="D1393" s="59"/>
      <c r="E1393" s="1"/>
      <c r="F1393" s="1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>
      <c r="A1394" s="1"/>
      <c r="B1394" s="1"/>
      <c r="C1394" s="59"/>
      <c r="D1394" s="59"/>
      <c r="E1394" s="1"/>
      <c r="F1394" s="1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>
      <c r="A1395" s="1"/>
      <c r="B1395" s="1"/>
      <c r="C1395" s="59"/>
      <c r="D1395" s="59"/>
      <c r="E1395" s="1"/>
      <c r="F1395" s="1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>
      <c r="A1396" s="1"/>
      <c r="B1396" s="1"/>
      <c r="C1396" s="59"/>
      <c r="D1396" s="59"/>
      <c r="E1396" s="1"/>
      <c r="F1396" s="1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>
      <c r="A1397" s="1"/>
      <c r="B1397" s="1"/>
      <c r="C1397" s="59"/>
      <c r="D1397" s="59"/>
      <c r="E1397" s="1"/>
      <c r="F1397" s="1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>
      <c r="A1398" s="1"/>
      <c r="B1398" s="1"/>
      <c r="C1398" s="59"/>
      <c r="D1398" s="59"/>
      <c r="E1398" s="1"/>
      <c r="F1398" s="1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>
      <c r="A1399" s="1"/>
      <c r="B1399" s="1"/>
      <c r="C1399" s="59"/>
      <c r="D1399" s="59"/>
      <c r="E1399" s="1"/>
      <c r="F1399" s="1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>
      <c r="A1400" s="1"/>
      <c r="B1400" s="1"/>
      <c r="C1400" s="59"/>
      <c r="D1400" s="59"/>
      <c r="E1400" s="1"/>
      <c r="F1400" s="1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>
      <c r="A1401" s="1"/>
      <c r="B1401" s="1"/>
      <c r="C1401" s="59"/>
      <c r="D1401" s="59"/>
      <c r="E1401" s="1"/>
      <c r="F1401" s="1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>
      <c r="A1402" s="1"/>
      <c r="B1402" s="1"/>
      <c r="C1402" s="59"/>
      <c r="D1402" s="59"/>
      <c r="E1402" s="1"/>
      <c r="F1402" s="1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>
      <c r="A1403" s="1"/>
      <c r="B1403" s="1"/>
      <c r="C1403" s="59"/>
      <c r="D1403" s="59"/>
      <c r="E1403" s="1"/>
      <c r="F1403" s="1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>
      <c r="A1404" s="1"/>
      <c r="B1404" s="1"/>
      <c r="C1404" s="59"/>
      <c r="D1404" s="59"/>
      <c r="E1404" s="1"/>
      <c r="F1404" s="1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>
      <c r="A1405" s="1"/>
      <c r="B1405" s="1"/>
      <c r="C1405" s="59"/>
      <c r="D1405" s="59"/>
      <c r="E1405" s="1"/>
      <c r="F1405" s="1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>
      <c r="A1406" s="1"/>
      <c r="B1406" s="1"/>
      <c r="C1406" s="59"/>
      <c r="D1406" s="59"/>
      <c r="E1406" s="1"/>
      <c r="F1406" s="1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>
      <c r="A1407" s="1"/>
      <c r="B1407" s="1"/>
      <c r="C1407" s="59"/>
      <c r="D1407" s="59"/>
      <c r="E1407" s="1"/>
      <c r="F1407" s="1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>
      <c r="A1408" s="1"/>
      <c r="B1408" s="1"/>
      <c r="C1408" s="59"/>
      <c r="D1408" s="59"/>
      <c r="E1408" s="1"/>
      <c r="F1408" s="1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>
      <c r="A1409" s="1"/>
      <c r="B1409" s="1"/>
      <c r="C1409" s="59"/>
      <c r="D1409" s="59"/>
      <c r="E1409" s="1"/>
      <c r="F1409" s="1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>
      <c r="A1410" s="1"/>
      <c r="B1410" s="1"/>
      <c r="C1410" s="59"/>
      <c r="D1410" s="59"/>
      <c r="E1410" s="1"/>
      <c r="F1410" s="1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>
      <c r="A1411" s="1"/>
      <c r="B1411" s="1"/>
      <c r="C1411" s="59"/>
      <c r="D1411" s="59"/>
      <c r="E1411" s="1"/>
      <c r="F1411" s="1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>
      <c r="A1412" s="1"/>
      <c r="B1412" s="1"/>
      <c r="C1412" s="59"/>
      <c r="D1412" s="59"/>
      <c r="E1412" s="1"/>
      <c r="F1412" s="1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>
      <c r="A1413" s="1"/>
      <c r="B1413" s="1"/>
      <c r="C1413" s="59"/>
      <c r="D1413" s="59"/>
      <c r="E1413" s="1"/>
      <c r="F1413" s="1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>
      <c r="A1414" s="1"/>
      <c r="B1414" s="1"/>
      <c r="C1414" s="59"/>
      <c r="D1414" s="59"/>
      <c r="E1414" s="1"/>
      <c r="F1414" s="1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>
      <c r="A1415" s="1"/>
      <c r="B1415" s="1"/>
      <c r="C1415" s="59"/>
      <c r="D1415" s="59"/>
      <c r="E1415" s="1"/>
      <c r="F1415" s="1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>
      <c r="A1416" s="1"/>
      <c r="B1416" s="1"/>
      <c r="C1416" s="59"/>
      <c r="D1416" s="59"/>
      <c r="E1416" s="1"/>
      <c r="F1416" s="1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>
      <c r="A1417" s="1"/>
      <c r="B1417" s="1"/>
      <c r="C1417" s="59"/>
      <c r="D1417" s="59"/>
      <c r="E1417" s="1"/>
      <c r="F1417" s="1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>
      <c r="A1418" s="1"/>
      <c r="B1418" s="1"/>
      <c r="C1418" s="59"/>
      <c r="D1418" s="59"/>
      <c r="E1418" s="1"/>
      <c r="F1418" s="1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>
      <c r="A1419" s="1"/>
      <c r="B1419" s="1"/>
      <c r="C1419" s="59"/>
      <c r="D1419" s="59"/>
      <c r="E1419" s="1"/>
      <c r="F1419" s="1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>
      <c r="A1420" s="1"/>
      <c r="B1420" s="1"/>
      <c r="C1420" s="59"/>
      <c r="D1420" s="59"/>
      <c r="E1420" s="1"/>
      <c r="F1420" s="1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>
      <c r="A1421" s="1"/>
      <c r="B1421" s="1"/>
      <c r="C1421" s="59"/>
      <c r="D1421" s="59"/>
      <c r="E1421" s="1"/>
      <c r="F1421" s="1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>
      <c r="A1422" s="1"/>
      <c r="B1422" s="1"/>
      <c r="C1422" s="59"/>
      <c r="D1422" s="59"/>
      <c r="E1422" s="1"/>
      <c r="F1422" s="1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>
      <c r="A1423" s="1"/>
      <c r="B1423" s="1"/>
      <c r="C1423" s="59"/>
      <c r="D1423" s="59"/>
      <c r="E1423" s="1"/>
      <c r="F1423" s="1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>
      <c r="A1424" s="1"/>
      <c r="B1424" s="1"/>
      <c r="C1424" s="59"/>
      <c r="D1424" s="59"/>
      <c r="E1424" s="1"/>
      <c r="F1424" s="1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>
      <c r="A1425" s="1"/>
      <c r="B1425" s="1"/>
      <c r="C1425" s="59"/>
      <c r="D1425" s="59"/>
      <c r="E1425" s="1"/>
      <c r="F1425" s="1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>
      <c r="A1426" s="1"/>
      <c r="B1426" s="1"/>
      <c r="C1426" s="59"/>
      <c r="D1426" s="59"/>
      <c r="E1426" s="1"/>
      <c r="F1426" s="1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>
      <c r="A1427" s="1"/>
      <c r="B1427" s="1"/>
      <c r="C1427" s="59"/>
      <c r="D1427" s="59"/>
      <c r="E1427" s="1"/>
      <c r="F1427" s="1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>
      <c r="A1428" s="1"/>
      <c r="B1428" s="1"/>
      <c r="C1428" s="59"/>
      <c r="D1428" s="59"/>
      <c r="E1428" s="1"/>
      <c r="F1428" s="1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>
      <c r="A1429" s="1"/>
      <c r="B1429" s="1"/>
      <c r="C1429" s="59"/>
      <c r="D1429" s="59"/>
      <c r="E1429" s="1"/>
      <c r="F1429" s="1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>
      <c r="A1430" s="1"/>
      <c r="B1430" s="1"/>
      <c r="C1430" s="59"/>
      <c r="D1430" s="59"/>
      <c r="E1430" s="1"/>
      <c r="F1430" s="1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>
      <c r="A1431" s="1"/>
      <c r="B1431" s="1"/>
      <c r="C1431" s="59"/>
      <c r="D1431" s="59"/>
      <c r="E1431" s="1"/>
      <c r="F1431" s="1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>
      <c r="A1432" s="1"/>
      <c r="B1432" s="1"/>
      <c r="C1432" s="59"/>
      <c r="D1432" s="59"/>
      <c r="E1432" s="1"/>
      <c r="F1432" s="1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>
      <c r="A1433" s="1"/>
      <c r="B1433" s="1"/>
      <c r="C1433" s="59"/>
      <c r="D1433" s="59"/>
      <c r="E1433" s="1"/>
      <c r="F1433" s="1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>
      <c r="A1434" s="1"/>
      <c r="B1434" s="1"/>
      <c r="C1434" s="59"/>
      <c r="D1434" s="59"/>
      <c r="E1434" s="1"/>
      <c r="F1434" s="1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>
      <c r="A1435" s="1"/>
      <c r="B1435" s="1"/>
      <c r="C1435" s="59"/>
      <c r="D1435" s="59"/>
      <c r="E1435" s="1"/>
      <c r="F1435" s="1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>
      <c r="A1436" s="1"/>
      <c r="B1436" s="1"/>
      <c r="C1436" s="59"/>
      <c r="D1436" s="59"/>
      <c r="E1436" s="1"/>
      <c r="F1436" s="1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>
      <c r="A1437" s="1"/>
      <c r="B1437" s="1"/>
      <c r="C1437" s="59"/>
      <c r="D1437" s="59"/>
      <c r="E1437" s="1"/>
      <c r="F1437" s="1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>
      <c r="A1438" s="1"/>
      <c r="B1438" s="1"/>
      <c r="C1438" s="59"/>
      <c r="D1438" s="59"/>
      <c r="E1438" s="1"/>
      <c r="F1438" s="1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>
      <c r="A1439" s="1"/>
      <c r="B1439" s="1"/>
      <c r="C1439" s="59"/>
      <c r="D1439" s="59"/>
      <c r="E1439" s="1"/>
      <c r="F1439" s="1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>
      <c r="A1440" s="1"/>
      <c r="B1440" s="1"/>
      <c r="C1440" s="59"/>
      <c r="D1440" s="59"/>
      <c r="E1440" s="1"/>
      <c r="F1440" s="1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>
      <c r="A1441" s="1"/>
      <c r="B1441" s="1"/>
      <c r="C1441" s="59"/>
      <c r="D1441" s="59"/>
      <c r="E1441" s="1"/>
      <c r="F1441" s="1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>
      <c r="A1442" s="1"/>
      <c r="B1442" s="1"/>
      <c r="C1442" s="59"/>
      <c r="D1442" s="59"/>
      <c r="E1442" s="1"/>
      <c r="F1442" s="1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>
      <c r="A1443" s="1"/>
      <c r="B1443" s="1"/>
      <c r="C1443" s="59"/>
      <c r="D1443" s="59"/>
      <c r="E1443" s="1"/>
      <c r="F1443" s="1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>
      <c r="A1444" s="1"/>
      <c r="B1444" s="1"/>
      <c r="C1444" s="59"/>
      <c r="D1444" s="59"/>
      <c r="E1444" s="1"/>
      <c r="F1444" s="1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>
      <c r="A1445" s="1"/>
      <c r="B1445" s="1"/>
      <c r="C1445" s="59"/>
      <c r="D1445" s="59"/>
      <c r="E1445" s="1"/>
      <c r="F1445" s="1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>
      <c r="A1446" s="1"/>
      <c r="B1446" s="1"/>
      <c r="C1446" s="59"/>
      <c r="D1446" s="59"/>
      <c r="E1446" s="1"/>
      <c r="F1446" s="1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>
      <c r="A1447" s="1"/>
      <c r="B1447" s="1"/>
      <c r="C1447" s="59"/>
      <c r="D1447" s="59"/>
      <c r="E1447" s="1"/>
      <c r="F1447" s="1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>
      <c r="A1448" s="1"/>
      <c r="B1448" s="1"/>
      <c r="C1448" s="59"/>
      <c r="D1448" s="59"/>
      <c r="E1448" s="1"/>
      <c r="F1448" s="1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>
      <c r="A1449" s="1"/>
      <c r="B1449" s="1"/>
      <c r="C1449" s="59"/>
      <c r="D1449" s="59"/>
      <c r="E1449" s="1"/>
      <c r="F1449" s="1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>
      <c r="A1450" s="1"/>
      <c r="B1450" s="1"/>
      <c r="C1450" s="59"/>
      <c r="D1450" s="59"/>
      <c r="E1450" s="1"/>
      <c r="F1450" s="1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>
      <c r="A1451" s="1"/>
      <c r="B1451" s="1"/>
      <c r="C1451" s="59"/>
      <c r="D1451" s="59"/>
      <c r="E1451" s="1"/>
      <c r="F1451" s="1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>
      <c r="A1452" s="1"/>
      <c r="B1452" s="1"/>
      <c r="C1452" s="59"/>
      <c r="D1452" s="59"/>
      <c r="E1452" s="1"/>
      <c r="F1452" s="1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>
      <c r="A1453" s="1"/>
      <c r="B1453" s="1"/>
      <c r="C1453" s="59"/>
      <c r="D1453" s="59"/>
      <c r="E1453" s="1"/>
      <c r="F1453" s="1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>
      <c r="A1454" s="1"/>
      <c r="B1454" s="1"/>
      <c r="C1454" s="59"/>
      <c r="D1454" s="59"/>
      <c r="E1454" s="1"/>
      <c r="F1454" s="1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>
      <c r="A1455" s="1"/>
      <c r="B1455" s="1"/>
      <c r="C1455" s="59"/>
      <c r="D1455" s="59"/>
      <c r="E1455" s="1"/>
      <c r="F1455" s="1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>
      <c r="A1456" s="1"/>
      <c r="B1456" s="1"/>
      <c r="C1456" s="59"/>
      <c r="D1456" s="59"/>
      <c r="E1456" s="1"/>
      <c r="F1456" s="1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>
      <c r="A1457" s="1"/>
      <c r="B1457" s="1"/>
      <c r="C1457" s="59"/>
      <c r="D1457" s="59"/>
      <c r="E1457" s="1"/>
      <c r="F1457" s="1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>
      <c r="A1458" s="1"/>
      <c r="B1458" s="1"/>
      <c r="C1458" s="59"/>
      <c r="D1458" s="59"/>
      <c r="E1458" s="1"/>
      <c r="F1458" s="1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>
      <c r="A1459" s="1"/>
      <c r="B1459" s="1"/>
      <c r="C1459" s="59"/>
      <c r="D1459" s="59"/>
      <c r="E1459" s="1"/>
      <c r="F1459" s="1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>
      <c r="A1460" s="1"/>
      <c r="B1460" s="1"/>
      <c r="C1460" s="59"/>
      <c r="D1460" s="59"/>
      <c r="E1460" s="1"/>
      <c r="F1460" s="1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>
      <c r="A1461" s="1"/>
      <c r="B1461" s="1"/>
      <c r="C1461" s="59"/>
      <c r="D1461" s="59"/>
      <c r="E1461" s="1"/>
      <c r="F1461" s="1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>
      <c r="A1462" s="1"/>
      <c r="B1462" s="1"/>
      <c r="C1462" s="59"/>
      <c r="D1462" s="59"/>
      <c r="E1462" s="1"/>
      <c r="F1462" s="1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>
      <c r="A1463" s="1"/>
      <c r="B1463" s="1"/>
      <c r="C1463" s="59"/>
      <c r="D1463" s="59"/>
      <c r="E1463" s="1"/>
      <c r="F1463" s="1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>
      <c r="A1464" s="1"/>
      <c r="B1464" s="1"/>
      <c r="C1464" s="59"/>
      <c r="D1464" s="59"/>
      <c r="E1464" s="1"/>
      <c r="F1464" s="1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>
      <c r="A1465" s="1"/>
      <c r="B1465" s="1"/>
      <c r="C1465" s="59"/>
      <c r="D1465" s="59"/>
      <c r="E1465" s="1"/>
      <c r="F1465" s="1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>
      <c r="A1466" s="1"/>
      <c r="B1466" s="1"/>
      <c r="C1466" s="59"/>
      <c r="D1466" s="59"/>
      <c r="E1466" s="1"/>
      <c r="F1466" s="1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>
      <c r="A1467" s="1"/>
      <c r="B1467" s="1"/>
      <c r="C1467" s="59"/>
      <c r="D1467" s="59"/>
      <c r="E1467" s="1"/>
      <c r="F1467" s="1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>
      <c r="A1468" s="1"/>
      <c r="B1468" s="1"/>
      <c r="C1468" s="59"/>
      <c r="D1468" s="59"/>
      <c r="E1468" s="1"/>
      <c r="F1468" s="1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>
      <c r="A1469" s="1"/>
      <c r="B1469" s="1"/>
      <c r="C1469" s="59"/>
      <c r="D1469" s="59"/>
      <c r="E1469" s="1"/>
      <c r="F1469" s="1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>
      <c r="A1470" s="1"/>
      <c r="B1470" s="1"/>
      <c r="C1470" s="59"/>
      <c r="D1470" s="59"/>
      <c r="E1470" s="1"/>
      <c r="F1470" s="1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>
      <c r="A1471" s="1"/>
      <c r="B1471" s="1"/>
      <c r="C1471" s="59"/>
      <c r="D1471" s="59"/>
      <c r="E1471" s="1"/>
      <c r="F1471" s="1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>
      <c r="A1472" s="1"/>
      <c r="B1472" s="1"/>
      <c r="C1472" s="59"/>
      <c r="D1472" s="59"/>
      <c r="E1472" s="1"/>
      <c r="F1472" s="1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>
      <c r="A1473" s="1"/>
      <c r="B1473" s="1"/>
      <c r="C1473" s="59"/>
      <c r="D1473" s="59"/>
      <c r="E1473" s="1"/>
      <c r="F1473" s="1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>
      <c r="A1474" s="1"/>
      <c r="B1474" s="1"/>
      <c r="C1474" s="59"/>
      <c r="D1474" s="59"/>
      <c r="E1474" s="1"/>
      <c r="F1474" s="1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>
      <c r="A1475" s="1"/>
      <c r="B1475" s="1"/>
      <c r="C1475" s="59"/>
      <c r="D1475" s="59"/>
      <c r="E1475" s="1"/>
      <c r="F1475" s="1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>
      <c r="A1476" s="1"/>
      <c r="B1476" s="1"/>
      <c r="C1476" s="59"/>
      <c r="D1476" s="59"/>
      <c r="E1476" s="1"/>
      <c r="F1476" s="1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>
      <c r="A1477" s="1"/>
      <c r="B1477" s="1"/>
      <c r="C1477" s="59"/>
      <c r="D1477" s="59"/>
      <c r="E1477" s="1"/>
      <c r="F1477" s="1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>
      <c r="A1478" s="1"/>
      <c r="B1478" s="1"/>
      <c r="C1478" s="59"/>
      <c r="D1478" s="59"/>
      <c r="E1478" s="1"/>
      <c r="F1478" s="1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>
      <c r="A1479" s="1"/>
      <c r="B1479" s="1"/>
      <c r="C1479" s="59"/>
      <c r="D1479" s="59"/>
      <c r="E1479" s="1"/>
      <c r="F1479" s="1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>
      <c r="A1480" s="1"/>
      <c r="B1480" s="1"/>
      <c r="C1480" s="59"/>
      <c r="D1480" s="59"/>
      <c r="E1480" s="1"/>
      <c r="F1480" s="1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>
      <c r="A1481" s="1"/>
      <c r="B1481" s="1"/>
      <c r="C1481" s="59"/>
      <c r="D1481" s="59"/>
      <c r="E1481" s="1"/>
      <c r="F1481" s="1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>
      <c r="A1482" s="1"/>
      <c r="B1482" s="1"/>
      <c r="C1482" s="59"/>
      <c r="D1482" s="59"/>
      <c r="E1482" s="1"/>
      <c r="F1482" s="1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>
      <c r="A1483" s="1"/>
      <c r="B1483" s="1"/>
      <c r="C1483" s="59"/>
      <c r="D1483" s="59"/>
      <c r="E1483" s="1"/>
      <c r="F1483" s="1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>
      <c r="A1484" s="1"/>
      <c r="B1484" s="1"/>
      <c r="C1484" s="59"/>
      <c r="D1484" s="59"/>
      <c r="E1484" s="1"/>
      <c r="F1484" s="1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>
      <c r="A1485" s="1"/>
      <c r="B1485" s="1"/>
      <c r="C1485" s="59"/>
      <c r="D1485" s="59"/>
      <c r="E1485" s="1"/>
      <c r="F1485" s="1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>
      <c r="A1486" s="1"/>
      <c r="B1486" s="1"/>
      <c r="C1486" s="59"/>
      <c r="D1486" s="59"/>
      <c r="E1486" s="1"/>
      <c r="F1486" s="1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>
      <c r="A1487" s="1"/>
      <c r="B1487" s="1"/>
      <c r="C1487" s="59"/>
      <c r="D1487" s="59"/>
      <c r="E1487" s="1"/>
      <c r="F1487" s="1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>
      <c r="A1488" s="1"/>
      <c r="B1488" s="1"/>
      <c r="C1488" s="59"/>
      <c r="D1488" s="59"/>
      <c r="E1488" s="1"/>
      <c r="F1488" s="1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>
      <c r="A1489" s="1"/>
      <c r="B1489" s="1"/>
      <c r="C1489" s="59"/>
      <c r="D1489" s="59"/>
      <c r="E1489" s="1"/>
      <c r="F1489" s="1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>
      <c r="A1490" s="1"/>
      <c r="B1490" s="1"/>
      <c r="C1490" s="59"/>
      <c r="D1490" s="59"/>
      <c r="E1490" s="1"/>
      <c r="F1490" s="1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>
      <c r="A1491" s="1"/>
      <c r="B1491" s="1"/>
      <c r="C1491" s="59"/>
      <c r="D1491" s="59"/>
      <c r="E1491" s="1"/>
      <c r="F1491" s="1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>
      <c r="A1492" s="1"/>
      <c r="B1492" s="1"/>
      <c r="C1492" s="59"/>
      <c r="D1492" s="59"/>
      <c r="E1492" s="1"/>
      <c r="F1492" s="1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>
      <c r="A1493" s="1"/>
      <c r="B1493" s="1"/>
      <c r="C1493" s="59"/>
      <c r="D1493" s="59"/>
      <c r="E1493" s="1"/>
      <c r="F1493" s="1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>
      <c r="A1494" s="1"/>
      <c r="B1494" s="1"/>
      <c r="C1494" s="59"/>
      <c r="D1494" s="59"/>
      <c r="E1494" s="1"/>
      <c r="F1494" s="1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>
      <c r="A1495" s="1"/>
      <c r="B1495" s="1"/>
      <c r="C1495" s="59"/>
      <c r="D1495" s="59"/>
      <c r="E1495" s="1"/>
      <c r="F1495" s="1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>
      <c r="A1496" s="1"/>
      <c r="B1496" s="1"/>
      <c r="C1496" s="59"/>
      <c r="D1496" s="59"/>
      <c r="E1496" s="1"/>
      <c r="F1496" s="1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>
      <c r="A1497" s="1"/>
      <c r="B1497" s="1"/>
      <c r="C1497" s="59"/>
      <c r="D1497" s="59"/>
      <c r="E1497" s="1"/>
      <c r="F1497" s="1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>
      <c r="A1498" s="1"/>
      <c r="B1498" s="1"/>
      <c r="C1498" s="59"/>
      <c r="D1498" s="59"/>
      <c r="E1498" s="1"/>
      <c r="F1498" s="1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>
      <c r="A1499" s="1"/>
      <c r="B1499" s="1"/>
      <c r="C1499" s="59"/>
      <c r="D1499" s="59"/>
      <c r="E1499" s="1"/>
      <c r="F1499" s="1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>
      <c r="A1500" s="1"/>
      <c r="B1500" s="1"/>
      <c r="C1500" s="59"/>
      <c r="D1500" s="59"/>
      <c r="E1500" s="1"/>
      <c r="F1500" s="1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>
      <c r="A1501" s="1"/>
      <c r="B1501" s="1"/>
      <c r="C1501" s="59"/>
      <c r="D1501" s="59"/>
      <c r="E1501" s="1"/>
      <c r="F1501" s="1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>
      <c r="A1502" s="1"/>
      <c r="B1502" s="1"/>
      <c r="C1502" s="59"/>
      <c r="D1502" s="59"/>
      <c r="E1502" s="1"/>
      <c r="F1502" s="1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>
      <c r="A1503" s="1"/>
      <c r="B1503" s="1"/>
      <c r="C1503" s="59"/>
      <c r="D1503" s="59"/>
      <c r="E1503" s="1"/>
      <c r="F1503" s="1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>
      <c r="A1504" s="1"/>
      <c r="B1504" s="1"/>
      <c r="C1504" s="59"/>
      <c r="D1504" s="59"/>
      <c r="E1504" s="1"/>
      <c r="F1504" s="1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>
      <c r="A1505" s="1"/>
      <c r="B1505" s="1"/>
      <c r="C1505" s="59"/>
      <c r="D1505" s="59"/>
      <c r="E1505" s="1"/>
      <c r="F1505" s="1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>
      <c r="A1506" s="1"/>
      <c r="B1506" s="1"/>
      <c r="C1506" s="59"/>
      <c r="D1506" s="59"/>
      <c r="E1506" s="1"/>
      <c r="F1506" s="1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>
      <c r="A1507" s="1"/>
      <c r="B1507" s="1"/>
      <c r="C1507" s="59"/>
      <c r="D1507" s="59"/>
      <c r="E1507" s="1"/>
      <c r="F1507" s="1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>
      <c r="A1508" s="1"/>
      <c r="B1508" s="1"/>
      <c r="C1508" s="59"/>
      <c r="D1508" s="59"/>
      <c r="E1508" s="1"/>
      <c r="F1508" s="1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>
      <c r="A1509" s="1"/>
      <c r="B1509" s="1"/>
      <c r="C1509" s="59"/>
      <c r="D1509" s="59"/>
      <c r="E1509" s="1"/>
      <c r="F1509" s="1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>
      <c r="A1510" s="1"/>
      <c r="B1510" s="1"/>
      <c r="C1510" s="59"/>
      <c r="D1510" s="59"/>
      <c r="E1510" s="1"/>
      <c r="F1510" s="1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>
      <c r="A1511" s="1"/>
      <c r="B1511" s="1"/>
      <c r="C1511" s="59"/>
      <c r="D1511" s="59"/>
      <c r="E1511" s="1"/>
      <c r="F1511" s="1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>
      <c r="A1512" s="1"/>
      <c r="B1512" s="1"/>
      <c r="C1512" s="59"/>
      <c r="D1512" s="59"/>
      <c r="E1512" s="1"/>
      <c r="F1512" s="1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>
      <c r="A1513" s="1"/>
      <c r="B1513" s="1"/>
      <c r="C1513" s="59"/>
      <c r="D1513" s="59"/>
      <c r="E1513" s="1"/>
      <c r="F1513" s="1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>
      <c r="A1514" s="1"/>
      <c r="B1514" s="1"/>
      <c r="C1514" s="59"/>
      <c r="D1514" s="59"/>
      <c r="E1514" s="1"/>
      <c r="F1514" s="1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>
      <c r="A1515" s="1"/>
      <c r="B1515" s="1"/>
      <c r="C1515" s="59"/>
      <c r="D1515" s="59"/>
      <c r="E1515" s="1"/>
      <c r="F1515" s="1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>
      <c r="A1516" s="1"/>
      <c r="B1516" s="1"/>
      <c r="C1516" s="59"/>
      <c r="D1516" s="59"/>
      <c r="E1516" s="1"/>
      <c r="F1516" s="1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>
      <c r="A1517" s="1"/>
      <c r="B1517" s="1"/>
      <c r="C1517" s="59"/>
      <c r="D1517" s="59"/>
      <c r="E1517" s="1"/>
      <c r="F1517" s="1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>
      <c r="A1518" s="1"/>
      <c r="B1518" s="1"/>
      <c r="C1518" s="59"/>
      <c r="D1518" s="59"/>
      <c r="E1518" s="1"/>
      <c r="F1518" s="1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>
      <c r="A1519" s="1"/>
      <c r="B1519" s="1"/>
      <c r="C1519" s="59"/>
      <c r="D1519" s="59"/>
      <c r="E1519" s="1"/>
      <c r="F1519" s="1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>
      <c r="A1520" s="1"/>
      <c r="B1520" s="1"/>
      <c r="C1520" s="59"/>
      <c r="D1520" s="59"/>
      <c r="E1520" s="1"/>
      <c r="F1520" s="1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>
      <c r="A1521" s="1"/>
      <c r="B1521" s="1"/>
      <c r="C1521" s="59"/>
      <c r="D1521" s="59"/>
      <c r="E1521" s="1"/>
      <c r="F1521" s="1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>
      <c r="A1522" s="1"/>
      <c r="B1522" s="1"/>
      <c r="C1522" s="59"/>
      <c r="D1522" s="59"/>
      <c r="E1522" s="1"/>
      <c r="F1522" s="1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>
      <c r="A1523" s="1"/>
      <c r="B1523" s="1"/>
      <c r="C1523" s="59"/>
      <c r="D1523" s="59"/>
      <c r="E1523" s="1"/>
      <c r="F1523" s="1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>
      <c r="A1524" s="1"/>
      <c r="B1524" s="1"/>
      <c r="C1524" s="59"/>
      <c r="D1524" s="59"/>
      <c r="E1524" s="1"/>
      <c r="F1524" s="1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>
      <c r="A1525" s="1"/>
      <c r="B1525" s="1"/>
      <c r="C1525" s="59"/>
      <c r="D1525" s="59"/>
      <c r="E1525" s="1"/>
      <c r="F1525" s="1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>
      <c r="A1526" s="1"/>
      <c r="B1526" s="1"/>
      <c r="C1526" s="59"/>
      <c r="D1526" s="59"/>
      <c r="E1526" s="1"/>
      <c r="F1526" s="1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>
      <c r="A1527" s="1"/>
      <c r="B1527" s="1"/>
      <c r="C1527" s="59"/>
      <c r="D1527" s="59"/>
      <c r="E1527" s="1"/>
      <c r="F1527" s="1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>
      <c r="A1528" s="1"/>
      <c r="B1528" s="1"/>
      <c r="C1528" s="59"/>
      <c r="D1528" s="59"/>
      <c r="E1528" s="1"/>
      <c r="F1528" s="1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>
      <c r="A1529" s="1"/>
      <c r="B1529" s="1"/>
      <c r="C1529" s="59"/>
      <c r="D1529" s="59"/>
      <c r="E1529" s="1"/>
      <c r="F1529" s="1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>
      <c r="A1530" s="1"/>
      <c r="B1530" s="1"/>
      <c r="C1530" s="59"/>
      <c r="D1530" s="59"/>
      <c r="E1530" s="1"/>
      <c r="F1530" s="1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>
      <c r="A1531" s="1"/>
      <c r="B1531" s="1"/>
      <c r="C1531" s="59"/>
      <c r="D1531" s="59"/>
      <c r="E1531" s="1"/>
      <c r="F1531" s="1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>
      <c r="A1532" s="1"/>
      <c r="B1532" s="1"/>
      <c r="C1532" s="59"/>
      <c r="D1532" s="59"/>
      <c r="E1532" s="1"/>
      <c r="F1532" s="1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>
      <c r="A1533" s="1"/>
      <c r="B1533" s="1"/>
      <c r="C1533" s="59"/>
      <c r="D1533" s="59"/>
      <c r="E1533" s="1"/>
      <c r="F1533" s="1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>
      <c r="A1534" s="1"/>
      <c r="B1534" s="1"/>
      <c r="C1534" s="59"/>
      <c r="D1534" s="59"/>
      <c r="E1534" s="1"/>
      <c r="F1534" s="1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>
      <c r="A1535" s="1"/>
      <c r="B1535" s="1"/>
      <c r="C1535" s="59"/>
      <c r="D1535" s="59"/>
      <c r="E1535" s="1"/>
      <c r="F1535" s="1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>
      <c r="A1536" s="1"/>
      <c r="B1536" s="1"/>
      <c r="C1536" s="59"/>
      <c r="D1536" s="59"/>
      <c r="E1536" s="1"/>
      <c r="F1536" s="1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>
      <c r="A1537" s="1"/>
      <c r="B1537" s="1"/>
      <c r="C1537" s="59"/>
      <c r="D1537" s="59"/>
      <c r="E1537" s="1"/>
      <c r="F1537" s="1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>
      <c r="A1538" s="1"/>
      <c r="B1538" s="1"/>
      <c r="C1538" s="59"/>
      <c r="D1538" s="59"/>
      <c r="E1538" s="1"/>
      <c r="F1538" s="1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>
      <c r="A1539" s="1"/>
      <c r="B1539" s="1"/>
      <c r="C1539" s="59"/>
      <c r="D1539" s="59"/>
      <c r="E1539" s="1"/>
      <c r="F1539" s="1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>
      <c r="A1540" s="1"/>
      <c r="B1540" s="1"/>
      <c r="C1540" s="59"/>
      <c r="D1540" s="59"/>
      <c r="E1540" s="1"/>
      <c r="F1540" s="1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>
      <c r="A1541" s="1"/>
      <c r="B1541" s="1"/>
      <c r="C1541" s="59"/>
      <c r="D1541" s="59"/>
      <c r="E1541" s="1"/>
      <c r="F1541" s="1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>
      <c r="A1542" s="1"/>
      <c r="B1542" s="1"/>
      <c r="C1542" s="59"/>
      <c r="D1542" s="59"/>
      <c r="E1542" s="1"/>
      <c r="F1542" s="1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>
      <c r="A1543" s="1"/>
      <c r="B1543" s="1"/>
      <c r="C1543" s="59"/>
      <c r="D1543" s="59"/>
      <c r="E1543" s="1"/>
      <c r="F1543" s="1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>
      <c r="A1544" s="1"/>
      <c r="B1544" s="1"/>
      <c r="C1544" s="59"/>
      <c r="D1544" s="59"/>
      <c r="E1544" s="1"/>
      <c r="F1544" s="1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>
      <c r="A1545" s="1"/>
      <c r="B1545" s="1"/>
      <c r="C1545" s="59"/>
      <c r="D1545" s="59"/>
      <c r="E1545" s="1"/>
      <c r="F1545" s="1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>
      <c r="A1546" s="1"/>
      <c r="B1546" s="1"/>
      <c r="C1546" s="59"/>
      <c r="D1546" s="59"/>
      <c r="E1546" s="1"/>
      <c r="F1546" s="1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>
      <c r="A1547" s="1"/>
      <c r="B1547" s="1"/>
      <c r="C1547" s="59"/>
      <c r="D1547" s="59"/>
      <c r="E1547" s="1"/>
      <c r="F1547" s="1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>
      <c r="A1548" s="1"/>
      <c r="B1548" s="1"/>
      <c r="C1548" s="59"/>
      <c r="D1548" s="59"/>
      <c r="E1548" s="1"/>
      <c r="F1548" s="1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>
      <c r="A1549" s="1"/>
      <c r="B1549" s="1"/>
      <c r="C1549" s="59"/>
      <c r="D1549" s="59"/>
      <c r="E1549" s="1"/>
      <c r="F1549" s="1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>
      <c r="A1550" s="1"/>
      <c r="B1550" s="1"/>
      <c r="C1550" s="59"/>
      <c r="D1550" s="59"/>
      <c r="E1550" s="1"/>
      <c r="F1550" s="1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>
      <c r="A1551" s="1"/>
      <c r="B1551" s="1"/>
      <c r="C1551" s="59"/>
      <c r="D1551" s="59"/>
      <c r="E1551" s="1"/>
      <c r="F1551" s="1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>
      <c r="A1552" s="1"/>
      <c r="B1552" s="1"/>
      <c r="C1552" s="59"/>
      <c r="D1552" s="59"/>
      <c r="E1552" s="1"/>
      <c r="F1552" s="1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>
      <c r="A1553" s="1"/>
      <c r="B1553" s="1"/>
      <c r="C1553" s="59"/>
      <c r="D1553" s="59"/>
      <c r="E1553" s="1"/>
      <c r="F1553" s="1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>
      <c r="A1554" s="1"/>
      <c r="B1554" s="1"/>
      <c r="C1554" s="59"/>
      <c r="D1554" s="59"/>
      <c r="E1554" s="1"/>
      <c r="F1554" s="1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>
      <c r="A1555" s="1"/>
      <c r="B1555" s="1"/>
      <c r="C1555" s="59"/>
      <c r="D1555" s="59"/>
      <c r="E1555" s="1"/>
      <c r="F1555" s="1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>
      <c r="A1556" s="1"/>
      <c r="B1556" s="1"/>
      <c r="C1556" s="59"/>
      <c r="D1556" s="59"/>
      <c r="E1556" s="1"/>
      <c r="F1556" s="1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>
      <c r="A1557" s="1"/>
      <c r="B1557" s="1"/>
      <c r="C1557" s="59"/>
      <c r="D1557" s="59"/>
      <c r="E1557" s="1"/>
      <c r="F1557" s="1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>
      <c r="A1558" s="1"/>
      <c r="B1558" s="1"/>
      <c r="C1558" s="59"/>
      <c r="D1558" s="59"/>
      <c r="E1558" s="1"/>
      <c r="F1558" s="1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>
      <c r="A1559" s="1"/>
      <c r="B1559" s="1"/>
      <c r="C1559" s="59"/>
      <c r="D1559" s="59"/>
      <c r="E1559" s="1"/>
      <c r="F1559" s="1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>
      <c r="A1560" s="1"/>
      <c r="B1560" s="1"/>
      <c r="C1560" s="59"/>
      <c r="D1560" s="59"/>
      <c r="E1560" s="1"/>
      <c r="F1560" s="1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>
      <c r="A1561" s="1"/>
      <c r="B1561" s="1"/>
      <c r="C1561" s="59"/>
      <c r="D1561" s="59"/>
      <c r="E1561" s="1"/>
      <c r="F1561" s="1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>
      <c r="A1562" s="1"/>
      <c r="B1562" s="1"/>
      <c r="C1562" s="59"/>
      <c r="D1562" s="59"/>
      <c r="E1562" s="1"/>
      <c r="F1562" s="1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>
      <c r="A1563" s="1"/>
      <c r="B1563" s="1"/>
      <c r="C1563" s="59"/>
      <c r="D1563" s="59"/>
      <c r="E1563" s="1"/>
      <c r="F1563" s="1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>
      <c r="A1564" s="1"/>
      <c r="B1564" s="1"/>
      <c r="C1564" s="59"/>
      <c r="D1564" s="59"/>
      <c r="E1564" s="1"/>
      <c r="F1564" s="1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>
      <c r="A1565" s="1"/>
      <c r="B1565" s="1"/>
      <c r="C1565" s="59"/>
      <c r="D1565" s="59"/>
      <c r="E1565" s="1"/>
      <c r="F1565" s="1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>
      <c r="A1566" s="1"/>
      <c r="B1566" s="1"/>
      <c r="C1566" s="59"/>
      <c r="D1566" s="59"/>
      <c r="E1566" s="1"/>
      <c r="F1566" s="1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>
      <c r="A1567" s="1"/>
      <c r="B1567" s="1"/>
      <c r="C1567" s="59"/>
      <c r="D1567" s="59"/>
      <c r="E1567" s="1"/>
      <c r="F1567" s="1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>
      <c r="A1568" s="1"/>
      <c r="B1568" s="1"/>
      <c r="C1568" s="59"/>
      <c r="D1568" s="59"/>
      <c r="E1568" s="1"/>
      <c r="F1568" s="1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>
      <c r="A1569" s="1"/>
      <c r="B1569" s="1"/>
      <c r="C1569" s="59"/>
      <c r="D1569" s="59"/>
      <c r="E1569" s="1"/>
      <c r="F1569" s="1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>
      <c r="A1570" s="1"/>
      <c r="B1570" s="1"/>
      <c r="C1570" s="59"/>
      <c r="D1570" s="59"/>
      <c r="E1570" s="1"/>
      <c r="F1570" s="1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>
      <c r="A1571" s="1"/>
      <c r="B1571" s="1"/>
      <c r="C1571" s="59"/>
      <c r="D1571" s="59"/>
      <c r="E1571" s="1"/>
      <c r="F1571" s="1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>
      <c r="A1572" s="1"/>
      <c r="B1572" s="1"/>
      <c r="C1572" s="59"/>
      <c r="D1572" s="59"/>
      <c r="E1572" s="1"/>
      <c r="F1572" s="1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>
      <c r="A1573" s="1"/>
      <c r="B1573" s="1"/>
      <c r="C1573" s="59"/>
      <c r="D1573" s="59"/>
      <c r="E1573" s="1"/>
      <c r="F1573" s="1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>
      <c r="A1574" s="1"/>
      <c r="B1574" s="1"/>
      <c r="C1574" s="59"/>
      <c r="D1574" s="59"/>
      <c r="E1574" s="1"/>
      <c r="F1574" s="1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>
      <c r="A1575" s="1"/>
      <c r="B1575" s="1"/>
      <c r="C1575" s="59"/>
      <c r="D1575" s="59"/>
      <c r="E1575" s="1"/>
      <c r="F1575" s="1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>
      <c r="A1576" s="1"/>
      <c r="B1576" s="1"/>
      <c r="C1576" s="59"/>
      <c r="D1576" s="59"/>
      <c r="E1576" s="1"/>
      <c r="F1576" s="1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>
      <c r="A1577" s="1"/>
      <c r="B1577" s="1"/>
      <c r="C1577" s="59"/>
      <c r="D1577" s="59"/>
      <c r="E1577" s="1"/>
      <c r="F1577" s="1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>
      <c r="A1578" s="1"/>
      <c r="B1578" s="1"/>
      <c r="C1578" s="59"/>
      <c r="D1578" s="59"/>
      <c r="E1578" s="1"/>
      <c r="F1578" s="1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>
      <c r="A1579" s="1"/>
      <c r="B1579" s="1"/>
      <c r="C1579" s="59"/>
      <c r="D1579" s="59"/>
      <c r="E1579" s="1"/>
      <c r="F1579" s="1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>
      <c r="A1580" s="1"/>
      <c r="B1580" s="1"/>
      <c r="C1580" s="59"/>
      <c r="D1580" s="59"/>
      <c r="E1580" s="1"/>
      <c r="F1580" s="1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>
      <c r="A1581" s="1"/>
      <c r="B1581" s="1"/>
      <c r="C1581" s="59"/>
      <c r="D1581" s="59"/>
      <c r="E1581" s="1"/>
      <c r="F1581" s="1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>
      <c r="A1582" s="1"/>
      <c r="B1582" s="1"/>
      <c r="C1582" s="59"/>
      <c r="D1582" s="59"/>
      <c r="E1582" s="1"/>
      <c r="F1582" s="1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>
      <c r="A1583" s="1"/>
      <c r="B1583" s="1"/>
      <c r="C1583" s="59"/>
      <c r="D1583" s="59"/>
      <c r="E1583" s="1"/>
      <c r="F1583" s="1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>
      <c r="A1584" s="1"/>
      <c r="B1584" s="1"/>
      <c r="C1584" s="59"/>
      <c r="D1584" s="59"/>
      <c r="E1584" s="1"/>
      <c r="F1584" s="1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>
      <c r="A1585" s="1"/>
      <c r="B1585" s="1"/>
      <c r="C1585" s="59"/>
      <c r="D1585" s="59"/>
      <c r="E1585" s="1"/>
      <c r="F1585" s="1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>
      <c r="A1586" s="1"/>
      <c r="B1586" s="1"/>
      <c r="C1586" s="59"/>
      <c r="D1586" s="59"/>
      <c r="E1586" s="1"/>
      <c r="F1586" s="1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>
      <c r="A1587" s="1"/>
      <c r="B1587" s="1"/>
      <c r="C1587" s="59"/>
      <c r="D1587" s="59"/>
      <c r="E1587" s="1"/>
      <c r="F1587" s="1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>
      <c r="A1588" s="1"/>
      <c r="B1588" s="1"/>
      <c r="C1588" s="59"/>
      <c r="D1588" s="59"/>
      <c r="E1588" s="1"/>
      <c r="F1588" s="1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>
      <c r="A1589" s="1"/>
      <c r="B1589" s="1"/>
      <c r="C1589" s="59"/>
      <c r="D1589" s="59"/>
      <c r="E1589" s="1"/>
      <c r="F1589" s="1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>
      <c r="A1590" s="1"/>
      <c r="B1590" s="1"/>
      <c r="C1590" s="59"/>
      <c r="D1590" s="59"/>
      <c r="E1590" s="1"/>
      <c r="F1590" s="1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>
      <c r="A1591" s="1"/>
      <c r="B1591" s="1"/>
      <c r="C1591" s="59"/>
      <c r="D1591" s="59"/>
      <c r="E1591" s="1"/>
      <c r="F1591" s="1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>
      <c r="A1592" s="1"/>
      <c r="B1592" s="1"/>
      <c r="C1592" s="59"/>
      <c r="D1592" s="59"/>
      <c r="E1592" s="1"/>
      <c r="F1592" s="1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>
      <c r="A1593" s="1"/>
      <c r="B1593" s="1"/>
      <c r="C1593" s="59"/>
      <c r="D1593" s="59"/>
      <c r="E1593" s="1"/>
      <c r="F1593" s="1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>
      <c r="A1594" s="1"/>
      <c r="B1594" s="1"/>
      <c r="C1594" s="59"/>
      <c r="D1594" s="59"/>
      <c r="E1594" s="1"/>
      <c r="F1594" s="1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>
      <c r="A1595" s="1"/>
      <c r="B1595" s="1"/>
      <c r="C1595" s="59"/>
      <c r="D1595" s="59"/>
      <c r="E1595" s="1"/>
      <c r="F1595" s="1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>
      <c r="A1596" s="1"/>
      <c r="B1596" s="1"/>
      <c r="C1596" s="59"/>
      <c r="D1596" s="59"/>
      <c r="E1596" s="1"/>
      <c r="F1596" s="1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>
      <c r="A1597" s="1"/>
      <c r="B1597" s="1"/>
      <c r="C1597" s="59"/>
      <c r="D1597" s="59"/>
      <c r="E1597" s="1"/>
      <c r="F1597" s="1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>
      <c r="A1598" s="1"/>
      <c r="B1598" s="1"/>
      <c r="C1598" s="59"/>
      <c r="D1598" s="59"/>
      <c r="E1598" s="1"/>
      <c r="F1598" s="1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>
      <c r="A1599" s="1"/>
      <c r="B1599" s="1"/>
      <c r="C1599" s="59"/>
      <c r="D1599" s="59"/>
      <c r="E1599" s="1"/>
      <c r="F1599" s="1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>
      <c r="A1600" s="1"/>
      <c r="B1600" s="1"/>
      <c r="C1600" s="59"/>
      <c r="D1600" s="59"/>
      <c r="E1600" s="1"/>
      <c r="F1600" s="1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>
      <c r="A1601" s="1"/>
      <c r="B1601" s="1"/>
      <c r="C1601" s="59"/>
      <c r="D1601" s="59"/>
      <c r="E1601" s="1"/>
      <c r="F1601" s="1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>
      <c r="A1602" s="1"/>
      <c r="B1602" s="1"/>
      <c r="C1602" s="59"/>
      <c r="D1602" s="59"/>
      <c r="E1602" s="1"/>
      <c r="F1602" s="1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>
      <c r="A1603" s="1"/>
      <c r="B1603" s="1"/>
      <c r="C1603" s="59"/>
      <c r="D1603" s="59"/>
      <c r="E1603" s="1"/>
      <c r="F1603" s="1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>
      <c r="A1604" s="1"/>
      <c r="B1604" s="1"/>
      <c r="C1604" s="59"/>
      <c r="D1604" s="59"/>
      <c r="E1604" s="1"/>
      <c r="F1604" s="1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>
      <c r="A1605" s="1"/>
      <c r="B1605" s="1"/>
      <c r="C1605" s="59"/>
      <c r="D1605" s="59"/>
      <c r="E1605" s="1"/>
      <c r="F1605" s="1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>
      <c r="A1606" s="1"/>
      <c r="B1606" s="1"/>
      <c r="C1606" s="59"/>
      <c r="D1606" s="59"/>
      <c r="E1606" s="1"/>
      <c r="F1606" s="1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>
      <c r="A1607" s="1"/>
      <c r="B1607" s="1"/>
      <c r="C1607" s="59"/>
      <c r="D1607" s="59"/>
      <c r="E1607" s="1"/>
      <c r="F1607" s="1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>
      <c r="A1608" s="1"/>
      <c r="B1608" s="1"/>
      <c r="C1608" s="59"/>
      <c r="D1608" s="59"/>
      <c r="E1608" s="1"/>
      <c r="F1608" s="1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>
      <c r="A1609" s="1"/>
      <c r="B1609" s="1"/>
      <c r="C1609" s="59"/>
      <c r="D1609" s="59"/>
      <c r="E1609" s="1"/>
      <c r="F1609" s="1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>
      <c r="A1610" s="1"/>
      <c r="B1610" s="1"/>
      <c r="C1610" s="59"/>
      <c r="D1610" s="59"/>
      <c r="E1610" s="1"/>
      <c r="F1610" s="1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>
      <c r="A1611" s="1"/>
      <c r="B1611" s="1"/>
      <c r="C1611" s="59"/>
      <c r="D1611" s="59"/>
      <c r="E1611" s="1"/>
      <c r="F1611" s="1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>
      <c r="A1612" s="1"/>
      <c r="B1612" s="1"/>
      <c r="C1612" s="59"/>
      <c r="D1612" s="59"/>
      <c r="E1612" s="1"/>
      <c r="F1612" s="1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>
      <c r="A1613" s="1"/>
      <c r="B1613" s="1"/>
      <c r="C1613" s="59"/>
      <c r="D1613" s="59"/>
      <c r="E1613" s="1"/>
      <c r="F1613" s="1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>
      <c r="A1614" s="1"/>
      <c r="B1614" s="1"/>
      <c r="C1614" s="59"/>
      <c r="D1614" s="59"/>
      <c r="E1614" s="1"/>
      <c r="F1614" s="1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>
      <c r="A1615" s="1"/>
      <c r="B1615" s="1"/>
      <c r="C1615" s="59"/>
      <c r="D1615" s="59"/>
      <c r="E1615" s="1"/>
      <c r="F1615" s="1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>
      <c r="A1616" s="1"/>
      <c r="B1616" s="1"/>
      <c r="C1616" s="59"/>
      <c r="D1616" s="59"/>
      <c r="E1616" s="1"/>
      <c r="F1616" s="1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>
      <c r="A1617" s="1"/>
      <c r="B1617" s="1"/>
      <c r="C1617" s="59"/>
      <c r="D1617" s="59"/>
      <c r="E1617" s="1"/>
      <c r="F1617" s="1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>
      <c r="A1618" s="1"/>
      <c r="B1618" s="1"/>
      <c r="C1618" s="59"/>
      <c r="D1618" s="59"/>
      <c r="E1618" s="1"/>
      <c r="F1618" s="1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>
      <c r="A1619" s="1"/>
      <c r="B1619" s="1"/>
      <c r="C1619" s="59"/>
      <c r="D1619" s="59"/>
      <c r="E1619" s="1"/>
      <c r="F1619" s="1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>
      <c r="A1620" s="1"/>
      <c r="B1620" s="1"/>
      <c r="C1620" s="59"/>
      <c r="D1620" s="59"/>
      <c r="E1620" s="1"/>
      <c r="F1620" s="1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>
      <c r="A1621" s="1"/>
      <c r="B1621" s="1"/>
      <c r="C1621" s="59"/>
      <c r="D1621" s="59"/>
      <c r="E1621" s="1"/>
      <c r="F1621" s="1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>
      <c r="A1622" s="1"/>
      <c r="B1622" s="1"/>
      <c r="C1622" s="59"/>
      <c r="D1622" s="59"/>
      <c r="E1622" s="1"/>
      <c r="F1622" s="1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>
      <c r="A1623" s="1"/>
      <c r="B1623" s="1"/>
      <c r="C1623" s="59"/>
      <c r="D1623" s="59"/>
      <c r="E1623" s="1"/>
      <c r="F1623" s="1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>
      <c r="A1624" s="1"/>
      <c r="B1624" s="1"/>
      <c r="C1624" s="59"/>
      <c r="D1624" s="59"/>
      <c r="E1624" s="1"/>
      <c r="F1624" s="1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>
      <c r="A1625" s="1"/>
      <c r="B1625" s="1"/>
      <c r="C1625" s="59"/>
      <c r="D1625" s="59"/>
      <c r="E1625" s="1"/>
      <c r="F1625" s="1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>
      <c r="A1626" s="1"/>
      <c r="B1626" s="1"/>
      <c r="C1626" s="59"/>
      <c r="D1626" s="59"/>
      <c r="E1626" s="1"/>
      <c r="F1626" s="1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>
      <c r="A1627" s="1"/>
      <c r="B1627" s="1"/>
      <c r="C1627" s="59"/>
      <c r="D1627" s="59"/>
      <c r="E1627" s="1"/>
      <c r="F1627" s="1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>
      <c r="A1628" s="1"/>
      <c r="B1628" s="1"/>
      <c r="C1628" s="59"/>
      <c r="D1628" s="59"/>
      <c r="E1628" s="1"/>
      <c r="F1628" s="1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>
      <c r="A1629" s="1"/>
      <c r="B1629" s="1"/>
      <c r="C1629" s="59"/>
      <c r="D1629" s="59"/>
      <c r="E1629" s="1"/>
      <c r="F1629" s="1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>
      <c r="A1630" s="1"/>
      <c r="B1630" s="1"/>
      <c r="C1630" s="59"/>
      <c r="D1630" s="59"/>
      <c r="E1630" s="1"/>
      <c r="F1630" s="1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>
      <c r="A1631" s="1"/>
      <c r="B1631" s="1"/>
      <c r="C1631" s="59"/>
      <c r="D1631" s="59"/>
      <c r="E1631" s="1"/>
      <c r="F1631" s="1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>
      <c r="A1632" s="1"/>
      <c r="B1632" s="1"/>
      <c r="C1632" s="59"/>
      <c r="D1632" s="59"/>
      <c r="E1632" s="1"/>
      <c r="F1632" s="1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>
      <c r="A1633" s="1"/>
      <c r="B1633" s="1"/>
      <c r="C1633" s="59"/>
      <c r="D1633" s="59"/>
      <c r="E1633" s="1"/>
      <c r="F1633" s="1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>
      <c r="A1634" s="1"/>
      <c r="B1634" s="1"/>
      <c r="C1634" s="59"/>
      <c r="D1634" s="59"/>
      <c r="E1634" s="1"/>
      <c r="F1634" s="1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>
      <c r="A1635" s="1"/>
      <c r="B1635" s="1"/>
      <c r="C1635" s="59"/>
      <c r="D1635" s="59"/>
      <c r="E1635" s="1"/>
      <c r="F1635" s="1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>
      <c r="A1636" s="1"/>
      <c r="B1636" s="1"/>
      <c r="C1636" s="59"/>
      <c r="D1636" s="59"/>
      <c r="E1636" s="1"/>
      <c r="F1636" s="1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>
      <c r="A1637" s="1"/>
      <c r="B1637" s="1"/>
      <c r="C1637" s="59"/>
      <c r="D1637" s="59"/>
      <c r="E1637" s="1"/>
      <c r="F1637" s="1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>
      <c r="A1638" s="1"/>
      <c r="B1638" s="1"/>
      <c r="C1638" s="59"/>
      <c r="D1638" s="59"/>
      <c r="E1638" s="1"/>
      <c r="F1638" s="1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>
      <c r="A1639" s="1"/>
      <c r="B1639" s="1"/>
      <c r="C1639" s="59"/>
      <c r="D1639" s="59"/>
      <c r="E1639" s="1"/>
      <c r="F1639" s="1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>
      <c r="A1640" s="1"/>
      <c r="B1640" s="1"/>
      <c r="C1640" s="59"/>
      <c r="D1640" s="59"/>
      <c r="E1640" s="1"/>
      <c r="F1640" s="1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>
      <c r="A1641" s="1"/>
      <c r="B1641" s="1"/>
      <c r="C1641" s="59"/>
      <c r="D1641" s="59"/>
      <c r="E1641" s="1"/>
      <c r="F1641" s="1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>
      <c r="A1642" s="1"/>
      <c r="B1642" s="1"/>
      <c r="C1642" s="59"/>
      <c r="D1642" s="59"/>
      <c r="E1642" s="1"/>
      <c r="F1642" s="1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>
      <c r="A1643" s="1"/>
      <c r="B1643" s="1"/>
      <c r="C1643" s="59"/>
      <c r="D1643" s="59"/>
      <c r="E1643" s="1"/>
      <c r="F1643" s="1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>
      <c r="A1644" s="1"/>
      <c r="B1644" s="1"/>
      <c r="C1644" s="59"/>
      <c r="D1644" s="59"/>
      <c r="E1644" s="1"/>
      <c r="F1644" s="1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>
      <c r="A1645" s="1"/>
      <c r="B1645" s="1"/>
      <c r="C1645" s="59"/>
      <c r="D1645" s="59"/>
      <c r="E1645" s="1"/>
      <c r="F1645" s="1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>
      <c r="A1646" s="1"/>
      <c r="B1646" s="1"/>
      <c r="C1646" s="59"/>
      <c r="D1646" s="59"/>
      <c r="E1646" s="1"/>
      <c r="F1646" s="1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>
      <c r="A1647" s="1"/>
      <c r="B1647" s="1"/>
      <c r="C1647" s="59"/>
      <c r="D1647" s="59"/>
      <c r="E1647" s="1"/>
      <c r="F1647" s="1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>
      <c r="A1648" s="1"/>
      <c r="B1648" s="1"/>
      <c r="C1648" s="59"/>
      <c r="D1648" s="59"/>
      <c r="E1648" s="1"/>
      <c r="F1648" s="1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>
      <c r="A1649" s="1"/>
      <c r="B1649" s="1"/>
      <c r="C1649" s="59"/>
      <c r="D1649" s="59"/>
      <c r="E1649" s="1"/>
      <c r="F1649" s="1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>
      <c r="A1650" s="1"/>
      <c r="B1650" s="1"/>
      <c r="C1650" s="59"/>
      <c r="D1650" s="59"/>
      <c r="E1650" s="1"/>
      <c r="F1650" s="1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>
      <c r="A1651" s="1"/>
      <c r="B1651" s="1"/>
      <c r="C1651" s="59"/>
      <c r="D1651" s="59"/>
      <c r="E1651" s="1"/>
      <c r="F1651" s="1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>
      <c r="A1652" s="1"/>
      <c r="B1652" s="1"/>
      <c r="C1652" s="59"/>
      <c r="D1652" s="59"/>
      <c r="E1652" s="1"/>
      <c r="F1652" s="1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>
      <c r="A1653" s="1"/>
      <c r="B1653" s="1"/>
      <c r="C1653" s="59"/>
      <c r="D1653" s="59"/>
      <c r="E1653" s="1"/>
      <c r="F1653" s="1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>
      <c r="A1654" s="1"/>
      <c r="B1654" s="1"/>
      <c r="C1654" s="59"/>
      <c r="D1654" s="59"/>
      <c r="E1654" s="1"/>
      <c r="F1654" s="1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>
      <c r="A1655" s="1"/>
      <c r="B1655" s="1"/>
      <c r="C1655" s="59"/>
      <c r="D1655" s="59"/>
      <c r="E1655" s="1"/>
      <c r="F1655" s="1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>
      <c r="A1656" s="1"/>
      <c r="B1656" s="1"/>
      <c r="C1656" s="59"/>
      <c r="D1656" s="59"/>
      <c r="E1656" s="1"/>
      <c r="F1656" s="1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>
      <c r="A1657" s="1"/>
      <c r="B1657" s="1"/>
      <c r="C1657" s="59"/>
      <c r="D1657" s="59"/>
      <c r="E1657" s="1"/>
      <c r="F1657" s="1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>
      <c r="A1658" s="1"/>
      <c r="B1658" s="1"/>
      <c r="C1658" s="59"/>
      <c r="D1658" s="59"/>
      <c r="E1658" s="1"/>
      <c r="F1658" s="1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>
      <c r="A1659" s="1"/>
      <c r="B1659" s="1"/>
      <c r="C1659" s="59"/>
      <c r="D1659" s="59"/>
      <c r="E1659" s="1"/>
      <c r="F1659" s="1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>
      <c r="A1660" s="1"/>
      <c r="B1660" s="1"/>
      <c r="C1660" s="59"/>
      <c r="D1660" s="59"/>
      <c r="E1660" s="1"/>
      <c r="F1660" s="1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>
      <c r="A1661" s="1"/>
      <c r="B1661" s="1"/>
      <c r="C1661" s="59"/>
      <c r="D1661" s="59"/>
      <c r="E1661" s="1"/>
      <c r="F1661" s="1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>
      <c r="A1662" s="1"/>
      <c r="B1662" s="1"/>
      <c r="C1662" s="59"/>
      <c r="D1662" s="59"/>
      <c r="E1662" s="1"/>
      <c r="F1662" s="1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>
      <c r="A1663" s="1"/>
      <c r="B1663" s="1"/>
      <c r="C1663" s="59"/>
      <c r="D1663" s="59"/>
      <c r="E1663" s="1"/>
      <c r="F1663" s="1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>
      <c r="A1664" s="1"/>
      <c r="B1664" s="1"/>
      <c r="C1664" s="59"/>
      <c r="D1664" s="59"/>
      <c r="E1664" s="1"/>
      <c r="F1664" s="1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>
      <c r="A1665" s="1"/>
      <c r="B1665" s="1"/>
      <c r="C1665" s="59"/>
      <c r="D1665" s="59"/>
      <c r="E1665" s="1"/>
      <c r="F1665" s="1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>
      <c r="A1666" s="1"/>
      <c r="B1666" s="1"/>
      <c r="C1666" s="59"/>
      <c r="D1666" s="59"/>
      <c r="E1666" s="1"/>
      <c r="F1666" s="1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>
      <c r="A1667" s="1"/>
      <c r="B1667" s="1"/>
      <c r="C1667" s="59"/>
      <c r="D1667" s="59"/>
      <c r="E1667" s="1"/>
      <c r="F1667" s="1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>
      <c r="A1668" s="1"/>
      <c r="B1668" s="1"/>
      <c r="C1668" s="59"/>
      <c r="D1668" s="59"/>
      <c r="E1668" s="1"/>
      <c r="F1668" s="1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>
      <c r="A1669" s="1"/>
      <c r="B1669" s="1"/>
      <c r="C1669" s="59"/>
      <c r="D1669" s="59"/>
      <c r="E1669" s="1"/>
      <c r="F1669" s="1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>
      <c r="A1670" s="1"/>
      <c r="B1670" s="1"/>
      <c r="C1670" s="59"/>
      <c r="D1670" s="59"/>
      <c r="E1670" s="1"/>
      <c r="F1670" s="1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>
      <c r="A1671" s="1"/>
      <c r="B1671" s="1"/>
      <c r="C1671" s="59"/>
      <c r="D1671" s="59"/>
      <c r="E1671" s="1"/>
      <c r="F1671" s="1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>
      <c r="A1672" s="1"/>
      <c r="B1672" s="1"/>
      <c r="C1672" s="59"/>
      <c r="D1672" s="59"/>
      <c r="E1672" s="1"/>
      <c r="F1672" s="1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>
      <c r="A1673" s="1"/>
      <c r="B1673" s="1"/>
      <c r="C1673" s="59"/>
      <c r="D1673" s="59"/>
      <c r="E1673" s="1"/>
      <c r="F1673" s="1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>
      <c r="A1674" s="1"/>
      <c r="B1674" s="1"/>
      <c r="C1674" s="59"/>
      <c r="D1674" s="59"/>
      <c r="E1674" s="1"/>
      <c r="F1674" s="1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>
      <c r="A1675" s="1"/>
      <c r="B1675" s="1"/>
      <c r="C1675" s="59"/>
      <c r="D1675" s="59"/>
      <c r="E1675" s="1"/>
      <c r="F1675" s="1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>
      <c r="A1676" s="1"/>
      <c r="B1676" s="1"/>
      <c r="C1676" s="59"/>
      <c r="D1676" s="59"/>
      <c r="E1676" s="1"/>
      <c r="F1676" s="1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>
      <c r="A1677" s="1"/>
      <c r="B1677" s="1"/>
      <c r="C1677" s="59"/>
      <c r="D1677" s="59"/>
      <c r="E1677" s="1"/>
      <c r="F1677" s="1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>
      <c r="A1678" s="1"/>
      <c r="B1678" s="1"/>
      <c r="C1678" s="59"/>
      <c r="D1678" s="59"/>
      <c r="E1678" s="1"/>
      <c r="F1678" s="1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>
      <c r="A1679" s="1"/>
      <c r="B1679" s="1"/>
      <c r="C1679" s="59"/>
      <c r="D1679" s="59"/>
      <c r="E1679" s="1"/>
      <c r="F1679" s="1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>
      <c r="A1680" s="1"/>
      <c r="B1680" s="1"/>
      <c r="C1680" s="59"/>
      <c r="D1680" s="59"/>
      <c r="E1680" s="1"/>
      <c r="F1680" s="1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>
      <c r="A1681" s="1"/>
      <c r="B1681" s="1"/>
      <c r="C1681" s="59"/>
      <c r="D1681" s="59"/>
      <c r="E1681" s="1"/>
      <c r="F1681" s="1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>
      <c r="A1682" s="1"/>
      <c r="B1682" s="1"/>
      <c r="C1682" s="59"/>
      <c r="D1682" s="59"/>
      <c r="E1682" s="1"/>
      <c r="F1682" s="1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>
      <c r="A1683" s="1"/>
      <c r="B1683" s="1"/>
      <c r="C1683" s="59"/>
      <c r="D1683" s="59"/>
      <c r="E1683" s="1"/>
      <c r="F1683" s="1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>
      <c r="A1684" s="1"/>
      <c r="B1684" s="1"/>
      <c r="C1684" s="59"/>
      <c r="D1684" s="59"/>
      <c r="E1684" s="1"/>
      <c r="F1684" s="1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>
      <c r="A1685" s="1"/>
      <c r="B1685" s="1"/>
      <c r="C1685" s="59"/>
      <c r="D1685" s="59"/>
      <c r="E1685" s="1"/>
      <c r="F1685" s="1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>
      <c r="A1686" s="1"/>
      <c r="B1686" s="1"/>
      <c r="C1686" s="59"/>
      <c r="D1686" s="59"/>
      <c r="E1686" s="1"/>
      <c r="F1686" s="1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>
      <c r="A1687" s="1"/>
      <c r="B1687" s="1"/>
      <c r="C1687" s="59"/>
      <c r="D1687" s="59"/>
      <c r="E1687" s="1"/>
      <c r="F1687" s="1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>
      <c r="A1688" s="1"/>
      <c r="B1688" s="1"/>
      <c r="C1688" s="59"/>
      <c r="D1688" s="59"/>
      <c r="E1688" s="1"/>
      <c r="F1688" s="1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>
      <c r="A1689" s="1"/>
      <c r="B1689" s="1"/>
      <c r="C1689" s="59"/>
      <c r="D1689" s="59"/>
      <c r="E1689" s="1"/>
      <c r="F1689" s="1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>
      <c r="A1690" s="1"/>
      <c r="B1690" s="1"/>
      <c r="C1690" s="59"/>
      <c r="D1690" s="59"/>
      <c r="E1690" s="1"/>
      <c r="F1690" s="1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>
      <c r="A1691" s="1"/>
      <c r="B1691" s="1"/>
      <c r="C1691" s="59"/>
      <c r="D1691" s="59"/>
      <c r="E1691" s="1"/>
      <c r="F1691" s="1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>
      <c r="A1692" s="1"/>
      <c r="B1692" s="1"/>
      <c r="C1692" s="59"/>
      <c r="D1692" s="59"/>
      <c r="E1692" s="1"/>
      <c r="F1692" s="1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1:26">
      <c r="A1693" s="1"/>
      <c r="B1693" s="1"/>
      <c r="C1693" s="59"/>
      <c r="D1693" s="59"/>
      <c r="E1693" s="1"/>
      <c r="F1693" s="1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>
      <c r="A1694" s="1"/>
      <c r="B1694" s="1"/>
      <c r="C1694" s="59"/>
      <c r="D1694" s="59"/>
      <c r="E1694" s="1"/>
      <c r="F1694" s="1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>
      <c r="A1695" s="1"/>
      <c r="B1695" s="1"/>
      <c r="C1695" s="59"/>
      <c r="D1695" s="59"/>
      <c r="E1695" s="1"/>
      <c r="F1695" s="1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>
      <c r="A1696" s="1"/>
      <c r="B1696" s="1"/>
      <c r="C1696" s="59"/>
      <c r="D1696" s="59"/>
      <c r="E1696" s="1"/>
      <c r="F1696" s="1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>
      <c r="A1697" s="1"/>
      <c r="B1697" s="1"/>
      <c r="C1697" s="59"/>
      <c r="D1697" s="59"/>
      <c r="E1697" s="1"/>
      <c r="F1697" s="1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>
      <c r="A1698" s="1"/>
      <c r="B1698" s="1"/>
      <c r="C1698" s="59"/>
      <c r="D1698" s="59"/>
      <c r="E1698" s="1"/>
      <c r="F1698" s="1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>
      <c r="A1699" s="1"/>
      <c r="B1699" s="1"/>
      <c r="C1699" s="59"/>
      <c r="D1699" s="59"/>
      <c r="E1699" s="1"/>
      <c r="F1699" s="1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>
      <c r="A1700" s="1"/>
      <c r="B1700" s="1"/>
      <c r="C1700" s="59"/>
      <c r="D1700" s="59"/>
      <c r="E1700" s="1"/>
      <c r="F1700" s="1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>
      <c r="A1701" s="1"/>
      <c r="B1701" s="1"/>
      <c r="C1701" s="59"/>
      <c r="D1701" s="59"/>
      <c r="E1701" s="1"/>
      <c r="F1701" s="1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>
      <c r="A1702" s="1"/>
      <c r="B1702" s="1"/>
      <c r="C1702" s="59"/>
      <c r="D1702" s="59"/>
      <c r="E1702" s="1"/>
      <c r="F1702" s="1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>
      <c r="A1703" s="1"/>
      <c r="B1703" s="1"/>
      <c r="C1703" s="59"/>
      <c r="D1703" s="59"/>
      <c r="E1703" s="1"/>
      <c r="F1703" s="1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>
      <c r="A1704" s="1"/>
      <c r="B1704" s="1"/>
      <c r="C1704" s="59"/>
      <c r="D1704" s="59"/>
      <c r="E1704" s="1"/>
      <c r="F1704" s="1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>
      <c r="A1705" s="1"/>
      <c r="B1705" s="1"/>
      <c r="C1705" s="59"/>
      <c r="D1705" s="59"/>
      <c r="E1705" s="1"/>
      <c r="F1705" s="1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>
      <c r="A1706" s="1"/>
      <c r="B1706" s="1"/>
      <c r="C1706" s="59"/>
      <c r="D1706" s="59"/>
      <c r="E1706" s="1"/>
      <c r="F1706" s="1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>
      <c r="A1707" s="1"/>
      <c r="B1707" s="1"/>
      <c r="C1707" s="59"/>
      <c r="D1707" s="59"/>
      <c r="E1707" s="1"/>
      <c r="F1707" s="1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>
      <c r="A1708" s="1"/>
      <c r="B1708" s="1"/>
      <c r="C1708" s="59"/>
      <c r="D1708" s="59"/>
      <c r="E1708" s="1"/>
      <c r="F1708" s="1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>
      <c r="A1709" s="1"/>
      <c r="B1709" s="1"/>
      <c r="C1709" s="59"/>
      <c r="D1709" s="59"/>
      <c r="E1709" s="1"/>
      <c r="F1709" s="1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>
      <c r="A1710" s="1"/>
      <c r="B1710" s="1"/>
      <c r="C1710" s="59"/>
      <c r="D1710" s="59"/>
      <c r="E1710" s="1"/>
      <c r="F1710" s="1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>
      <c r="A1711" s="1"/>
      <c r="B1711" s="1"/>
      <c r="C1711" s="59"/>
      <c r="D1711" s="59"/>
      <c r="E1711" s="1"/>
      <c r="F1711" s="1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>
      <c r="A1712" s="1"/>
      <c r="B1712" s="1"/>
      <c r="C1712" s="59"/>
      <c r="D1712" s="59"/>
      <c r="E1712" s="1"/>
      <c r="F1712" s="1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>
      <c r="A1713" s="1"/>
      <c r="B1713" s="1"/>
      <c r="C1713" s="59"/>
      <c r="D1713" s="59"/>
      <c r="E1713" s="1"/>
      <c r="F1713" s="1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>
      <c r="A1714" s="1"/>
      <c r="B1714" s="1"/>
      <c r="C1714" s="59"/>
      <c r="D1714" s="59"/>
      <c r="E1714" s="1"/>
      <c r="F1714" s="1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>
      <c r="A1715" s="1"/>
      <c r="B1715" s="1"/>
      <c r="C1715" s="59"/>
      <c r="D1715" s="59"/>
      <c r="E1715" s="1"/>
      <c r="F1715" s="1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>
      <c r="A1716" s="1"/>
      <c r="B1716" s="1"/>
      <c r="C1716" s="59"/>
      <c r="D1716" s="59"/>
      <c r="E1716" s="1"/>
      <c r="F1716" s="1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>
      <c r="A1717" s="1"/>
      <c r="B1717" s="1"/>
      <c r="C1717" s="59"/>
      <c r="D1717" s="59"/>
      <c r="E1717" s="1"/>
      <c r="F1717" s="1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>
      <c r="A1718" s="1"/>
      <c r="B1718" s="1"/>
      <c r="C1718" s="59"/>
      <c r="D1718" s="59"/>
      <c r="E1718" s="1"/>
      <c r="F1718" s="1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>
      <c r="A1719" s="1"/>
      <c r="B1719" s="1"/>
      <c r="C1719" s="59"/>
      <c r="D1719" s="59"/>
      <c r="E1719" s="1"/>
      <c r="F1719" s="1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>
      <c r="A1720" s="1"/>
      <c r="B1720" s="1"/>
      <c r="C1720" s="59"/>
      <c r="D1720" s="59"/>
      <c r="E1720" s="1"/>
      <c r="F1720" s="1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>
      <c r="A1721" s="1"/>
      <c r="B1721" s="1"/>
      <c r="C1721" s="59"/>
      <c r="D1721" s="59"/>
      <c r="E1721" s="1"/>
      <c r="F1721" s="1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>
      <c r="A1722" s="1"/>
      <c r="B1722" s="1"/>
      <c r="C1722" s="59"/>
      <c r="D1722" s="59"/>
      <c r="E1722" s="1"/>
      <c r="F1722" s="1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>
      <c r="A1723" s="1"/>
      <c r="B1723" s="1"/>
      <c r="C1723" s="59"/>
      <c r="D1723" s="59"/>
      <c r="E1723" s="1"/>
      <c r="F1723" s="1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>
      <c r="A1724" s="1"/>
      <c r="B1724" s="1"/>
      <c r="C1724" s="59"/>
      <c r="D1724" s="59"/>
      <c r="E1724" s="1"/>
      <c r="F1724" s="1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>
      <c r="A1725" s="1"/>
      <c r="B1725" s="1"/>
      <c r="C1725" s="59"/>
      <c r="D1725" s="59"/>
      <c r="E1725" s="1"/>
      <c r="F1725" s="1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>
      <c r="A1726" s="1"/>
      <c r="B1726" s="1"/>
      <c r="C1726" s="59"/>
      <c r="D1726" s="59"/>
      <c r="E1726" s="1"/>
      <c r="F1726" s="1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>
      <c r="A1727" s="1"/>
      <c r="B1727" s="1"/>
      <c r="C1727" s="59"/>
      <c r="D1727" s="59"/>
      <c r="E1727" s="1"/>
      <c r="F1727" s="1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>
      <c r="A1728" s="1"/>
      <c r="B1728" s="1"/>
      <c r="C1728" s="59"/>
      <c r="D1728" s="59"/>
      <c r="E1728" s="1"/>
      <c r="F1728" s="1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>
      <c r="A1729" s="1"/>
      <c r="B1729" s="1"/>
      <c r="C1729" s="59"/>
      <c r="D1729" s="59"/>
      <c r="E1729" s="1"/>
      <c r="F1729" s="1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>
      <c r="A1730" s="1"/>
      <c r="B1730" s="1"/>
      <c r="C1730" s="59"/>
      <c r="D1730" s="59"/>
      <c r="E1730" s="1"/>
      <c r="F1730" s="1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>
      <c r="A1731" s="1"/>
      <c r="B1731" s="1"/>
      <c r="C1731" s="59"/>
      <c r="D1731" s="59"/>
      <c r="E1731" s="1"/>
      <c r="F1731" s="1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>
      <c r="A1732" s="1"/>
      <c r="B1732" s="1"/>
      <c r="C1732" s="59"/>
      <c r="D1732" s="59"/>
      <c r="E1732" s="1"/>
      <c r="F1732" s="1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>
      <c r="A1733" s="1"/>
      <c r="B1733" s="1"/>
      <c r="C1733" s="59"/>
      <c r="D1733" s="59"/>
      <c r="E1733" s="1"/>
      <c r="F1733" s="1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>
      <c r="A1734" s="1"/>
      <c r="B1734" s="1"/>
      <c r="C1734" s="59"/>
      <c r="D1734" s="59"/>
      <c r="E1734" s="1"/>
      <c r="F1734" s="1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>
      <c r="A1735" s="1"/>
      <c r="B1735" s="1"/>
      <c r="C1735" s="59"/>
      <c r="D1735" s="59"/>
      <c r="E1735" s="1"/>
      <c r="F1735" s="1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>
      <c r="A1736" s="1"/>
      <c r="B1736" s="1"/>
      <c r="C1736" s="59"/>
      <c r="D1736" s="59"/>
      <c r="E1736" s="1"/>
      <c r="F1736" s="1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>
      <c r="A1737" s="1"/>
      <c r="B1737" s="1"/>
      <c r="C1737" s="59"/>
      <c r="D1737" s="59"/>
      <c r="E1737" s="1"/>
      <c r="F1737" s="1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>
      <c r="A1738" s="1"/>
      <c r="B1738" s="1"/>
      <c r="C1738" s="59"/>
      <c r="D1738" s="59"/>
      <c r="E1738" s="1"/>
      <c r="F1738" s="1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>
      <c r="A1739" s="1"/>
      <c r="B1739" s="1"/>
      <c r="C1739" s="59"/>
      <c r="D1739" s="59"/>
      <c r="E1739" s="1"/>
      <c r="F1739" s="1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>
      <c r="A1740" s="1"/>
      <c r="B1740" s="1"/>
      <c r="C1740" s="59"/>
      <c r="D1740" s="59"/>
      <c r="E1740" s="1"/>
      <c r="F1740" s="1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>
      <c r="A1741" s="1"/>
      <c r="B1741" s="1"/>
      <c r="C1741" s="59"/>
      <c r="D1741" s="59"/>
      <c r="E1741" s="1"/>
      <c r="F1741" s="1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>
      <c r="A1742" s="1"/>
      <c r="B1742" s="1"/>
      <c r="C1742" s="59"/>
      <c r="D1742" s="59"/>
      <c r="E1742" s="1"/>
      <c r="F1742" s="1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>
      <c r="A1743" s="1"/>
      <c r="B1743" s="1"/>
      <c r="C1743" s="59"/>
      <c r="D1743" s="59"/>
      <c r="E1743" s="1"/>
      <c r="F1743" s="1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>
      <c r="A1744" s="1"/>
      <c r="B1744" s="1"/>
      <c r="C1744" s="59"/>
      <c r="D1744" s="59"/>
      <c r="E1744" s="1"/>
      <c r="F1744" s="1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>
      <c r="A1745" s="1"/>
      <c r="B1745" s="1"/>
      <c r="C1745" s="59"/>
      <c r="D1745" s="59"/>
      <c r="E1745" s="1"/>
      <c r="F1745" s="1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>
      <c r="A1746" s="1"/>
      <c r="B1746" s="1"/>
      <c r="C1746" s="59"/>
      <c r="D1746" s="59"/>
      <c r="E1746" s="1"/>
      <c r="F1746" s="1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>
      <c r="A1747" s="1"/>
      <c r="B1747" s="1"/>
      <c r="C1747" s="59"/>
      <c r="D1747" s="59"/>
      <c r="E1747" s="1"/>
      <c r="F1747" s="1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>
      <c r="A1748" s="1"/>
      <c r="B1748" s="1"/>
      <c r="C1748" s="59"/>
      <c r="D1748" s="59"/>
      <c r="E1748" s="1"/>
      <c r="F1748" s="1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>
      <c r="A1749" s="1"/>
      <c r="B1749" s="1"/>
      <c r="C1749" s="59"/>
      <c r="D1749" s="59"/>
      <c r="E1749" s="1"/>
      <c r="F1749" s="1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>
      <c r="A1750" s="1"/>
      <c r="B1750" s="1"/>
      <c r="C1750" s="59"/>
      <c r="D1750" s="59"/>
      <c r="E1750" s="1"/>
      <c r="F1750" s="1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>
      <c r="A1751" s="1"/>
      <c r="B1751" s="1"/>
      <c r="C1751" s="59"/>
      <c r="D1751" s="59"/>
      <c r="E1751" s="1"/>
      <c r="F1751" s="1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>
      <c r="A1752" s="1"/>
      <c r="B1752" s="1"/>
      <c r="C1752" s="59"/>
      <c r="D1752" s="59"/>
      <c r="E1752" s="1"/>
      <c r="F1752" s="1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>
      <c r="A1753" s="1"/>
      <c r="B1753" s="1"/>
      <c r="C1753" s="59"/>
      <c r="D1753" s="59"/>
      <c r="E1753" s="1"/>
      <c r="F1753" s="1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>
      <c r="A1754" s="1"/>
      <c r="B1754" s="1"/>
      <c r="C1754" s="59"/>
      <c r="D1754" s="59"/>
      <c r="E1754" s="1"/>
      <c r="F1754" s="1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>
      <c r="A1755" s="1"/>
      <c r="B1755" s="1"/>
      <c r="C1755" s="59"/>
      <c r="D1755" s="59"/>
      <c r="E1755" s="1"/>
      <c r="F1755" s="1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>
      <c r="A1756" s="1"/>
      <c r="B1756" s="1"/>
      <c r="C1756" s="59"/>
      <c r="D1756" s="59"/>
      <c r="E1756" s="1"/>
      <c r="F1756" s="1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>
      <c r="A1757" s="1"/>
      <c r="B1757" s="1"/>
      <c r="C1757" s="59"/>
      <c r="D1757" s="59"/>
      <c r="E1757" s="1"/>
      <c r="F1757" s="1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>
      <c r="A1758" s="1"/>
      <c r="B1758" s="1"/>
      <c r="C1758" s="59"/>
      <c r="D1758" s="59"/>
      <c r="E1758" s="1"/>
      <c r="F1758" s="1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>
      <c r="A1759" s="1"/>
      <c r="B1759" s="1"/>
      <c r="C1759" s="59"/>
      <c r="D1759" s="59"/>
      <c r="E1759" s="1"/>
      <c r="F1759" s="1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>
      <c r="A1760" s="1"/>
      <c r="B1760" s="1"/>
      <c r="C1760" s="59"/>
      <c r="D1760" s="59"/>
      <c r="E1760" s="1"/>
      <c r="F1760" s="1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>
      <c r="A1761" s="1"/>
      <c r="B1761" s="1"/>
      <c r="C1761" s="59"/>
      <c r="D1761" s="59"/>
      <c r="E1761" s="1"/>
      <c r="F1761" s="1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>
      <c r="A1762" s="1"/>
      <c r="B1762" s="1"/>
      <c r="C1762" s="59"/>
      <c r="D1762" s="59"/>
      <c r="E1762" s="1"/>
      <c r="F1762" s="1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>
      <c r="A1763" s="1"/>
      <c r="B1763" s="1"/>
      <c r="C1763" s="59"/>
      <c r="D1763" s="59"/>
      <c r="E1763" s="1"/>
      <c r="F1763" s="1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>
      <c r="A1764" s="1"/>
      <c r="B1764" s="1"/>
      <c r="C1764" s="59"/>
      <c r="D1764" s="59"/>
      <c r="E1764" s="1"/>
      <c r="F1764" s="1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>
      <c r="A1765" s="1"/>
      <c r="B1765" s="1"/>
      <c r="C1765" s="59"/>
      <c r="D1765" s="59"/>
      <c r="E1765" s="1"/>
      <c r="F1765" s="1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>
      <c r="A1766" s="1"/>
      <c r="B1766" s="1"/>
      <c r="C1766" s="59"/>
      <c r="D1766" s="59"/>
      <c r="E1766" s="1"/>
      <c r="F1766" s="1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>
      <c r="A1767" s="1"/>
      <c r="B1767" s="1"/>
      <c r="C1767" s="59"/>
      <c r="D1767" s="59"/>
      <c r="E1767" s="1"/>
      <c r="F1767" s="1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>
      <c r="A1768" s="1"/>
      <c r="B1768" s="1"/>
      <c r="C1768" s="59"/>
      <c r="D1768" s="59"/>
      <c r="E1768" s="1"/>
      <c r="F1768" s="1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>
      <c r="A1769" s="1"/>
      <c r="B1769" s="1"/>
      <c r="C1769" s="59"/>
      <c r="D1769" s="59"/>
      <c r="E1769" s="1"/>
      <c r="F1769" s="1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>
      <c r="A1770" s="1"/>
      <c r="B1770" s="1"/>
      <c r="C1770" s="59"/>
      <c r="D1770" s="59"/>
      <c r="E1770" s="1"/>
      <c r="F1770" s="1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>
      <c r="A1771" s="1"/>
      <c r="B1771" s="1"/>
      <c r="C1771" s="59"/>
      <c r="D1771" s="59"/>
      <c r="E1771" s="1"/>
      <c r="F1771" s="1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>
      <c r="A1772" s="1"/>
      <c r="B1772" s="1"/>
      <c r="C1772" s="59"/>
      <c r="D1772" s="59"/>
      <c r="E1772" s="1"/>
      <c r="F1772" s="1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>
      <c r="A1773" s="1"/>
      <c r="B1773" s="1"/>
      <c r="C1773" s="59"/>
      <c r="D1773" s="59"/>
      <c r="E1773" s="1"/>
      <c r="F1773" s="1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>
      <c r="A1774" s="1"/>
      <c r="B1774" s="1"/>
      <c r="C1774" s="59"/>
      <c r="D1774" s="59"/>
      <c r="E1774" s="1"/>
      <c r="F1774" s="1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>
      <c r="A1775" s="1"/>
      <c r="B1775" s="1"/>
      <c r="C1775" s="59"/>
      <c r="D1775" s="59"/>
      <c r="E1775" s="1"/>
      <c r="F1775" s="1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>
      <c r="A1776" s="1"/>
      <c r="B1776" s="1"/>
      <c r="C1776" s="59"/>
      <c r="D1776" s="59"/>
      <c r="E1776" s="1"/>
      <c r="F1776" s="1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>
      <c r="A1777" s="1"/>
      <c r="B1777" s="1"/>
      <c r="C1777" s="59"/>
      <c r="D1777" s="59"/>
      <c r="E1777" s="1"/>
      <c r="F1777" s="1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>
      <c r="A1778" s="1"/>
      <c r="B1778" s="1"/>
      <c r="C1778" s="59"/>
      <c r="D1778" s="59"/>
      <c r="E1778" s="1"/>
      <c r="F1778" s="1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>
      <c r="A1779" s="1"/>
      <c r="B1779" s="1"/>
      <c r="C1779" s="59"/>
      <c r="D1779" s="59"/>
      <c r="E1779" s="1"/>
      <c r="F1779" s="1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>
      <c r="A1780" s="1"/>
      <c r="B1780" s="1"/>
      <c r="C1780" s="59"/>
      <c r="D1780" s="59"/>
      <c r="E1780" s="1"/>
      <c r="F1780" s="1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>
      <c r="A1781" s="1"/>
      <c r="B1781" s="1"/>
      <c r="C1781" s="59"/>
      <c r="D1781" s="59"/>
      <c r="E1781" s="1"/>
      <c r="F1781" s="1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>
      <c r="A1782" s="1"/>
      <c r="B1782" s="1"/>
      <c r="C1782" s="59"/>
      <c r="D1782" s="59"/>
      <c r="E1782" s="1"/>
      <c r="F1782" s="1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>
      <c r="A1783" s="1"/>
      <c r="B1783" s="1"/>
      <c r="C1783" s="59"/>
      <c r="D1783" s="59"/>
      <c r="E1783" s="1"/>
      <c r="F1783" s="1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>
      <c r="A1784" s="1"/>
      <c r="B1784" s="1"/>
      <c r="C1784" s="59"/>
      <c r="D1784" s="59"/>
      <c r="E1784" s="1"/>
      <c r="F1784" s="1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>
      <c r="A1785" s="1"/>
      <c r="B1785" s="1"/>
      <c r="C1785" s="59"/>
      <c r="D1785" s="59"/>
      <c r="E1785" s="1"/>
      <c r="F1785" s="1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>
      <c r="A1786" s="1"/>
      <c r="B1786" s="1"/>
      <c r="C1786" s="59"/>
      <c r="D1786" s="59"/>
      <c r="E1786" s="1"/>
      <c r="F1786" s="1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>
      <c r="A1787" s="1"/>
      <c r="B1787" s="1"/>
      <c r="C1787" s="59"/>
      <c r="D1787" s="59"/>
      <c r="E1787" s="1"/>
      <c r="F1787" s="1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>
      <c r="A1788" s="1"/>
      <c r="B1788" s="1"/>
      <c r="C1788" s="59"/>
      <c r="D1788" s="59"/>
      <c r="E1788" s="1"/>
      <c r="F1788" s="1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</sheetData>
  <mergeCells count="22">
    <mergeCell ref="A4:D4"/>
    <mergeCell ref="E4:H4"/>
    <mergeCell ref="C6:X6"/>
    <mergeCell ref="Y6:AB6"/>
    <mergeCell ref="C7:F7"/>
    <mergeCell ref="G7:J7"/>
    <mergeCell ref="S7:X7"/>
    <mergeCell ref="C8:D8"/>
    <mergeCell ref="E8:F8"/>
    <mergeCell ref="G8:H8"/>
    <mergeCell ref="I8:P8"/>
    <mergeCell ref="S8:T8"/>
    <mergeCell ref="W8:X8"/>
    <mergeCell ref="Y8:Z8"/>
    <mergeCell ref="AA8:AB8"/>
    <mergeCell ref="I9:J9"/>
    <mergeCell ref="K9:L9"/>
    <mergeCell ref="M9:N9"/>
    <mergeCell ref="O9:P9"/>
    <mergeCell ref="Q9:R9"/>
    <mergeCell ref="S9:T9"/>
    <mergeCell ref="U8:V8"/>
  </mergeCells>
  <printOptions horizontalCentered="1" verticalCentered="1"/>
  <pageMargins left="0.19685039370078741" right="0.19685039370078741" top="0.59055118110236227" bottom="0.19685039370078741" header="0" footer="0"/>
  <pageSetup scale="55" orientation="landscape" horizontalDpi="120" verticalDpi="144" r:id="rId1"/>
  <headerFooter alignWithMargins="0"/>
  <drawing r:id="rId2"/>
  <webPublishItems count="3">
    <webPublishItem id="15504" divId="4-18_15504" sourceType="printArea" destinationFile="Y:\ESTADISTICAS DAF\SEF PRODUCCIÓN\7. SIEC- TITULOS VALORES\CUADROS DE SALIDA\4-18.htm"/>
    <webPublishItem id="23053" divId="4-18_23053" sourceType="printArea" destinationFile="Z:\UEF2\ESTADISTICAS DAF\SEF PRODUCCIÓN\7. SIEC- TITULOS VALORES\CUADROS DE SALIDA\4-18.htm"/>
    <webPublishItem id="13896" divId="4-18_13896" sourceType="printArea" destinationFile="Y:\ESTADISTICAS DAF\SEF PRODUCCIÓN\7. SIEC- TITULOS VALORES\CUADROS DE SALIDA\4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IV-18</vt:lpstr>
      <vt:lpstr>' IV-18'!Área_de_impresión</vt:lpstr>
      <vt:lpstr>CUADRO1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Pineda Murillo, Gabriela Valeska</dc:creator>
  <cp:lastModifiedBy>Pineda Murillo, Gabriela Valeska</cp:lastModifiedBy>
  <cp:lastPrinted>2023-07-14T20:26:16Z</cp:lastPrinted>
  <dcterms:created xsi:type="dcterms:W3CDTF">2023-07-14T20:04:14Z</dcterms:created>
  <dcterms:modified xsi:type="dcterms:W3CDTF">2024-04-01T18:45:13Z</dcterms:modified>
</cp:coreProperties>
</file>