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9540" activeTab="0"/>
  </bookViews>
  <sheets>
    <sheet name="4" sheetId="1" r:id="rId1"/>
  </sheets>
  <definedNames>
    <definedName name="_xlnm.Print_Area" localSheetId="0">'4'!$A$1:$N$164</definedName>
    <definedName name="_xlnm.Print_Titles" localSheetId="0">'4'!$1:$5</definedName>
  </definedNames>
  <calcPr fullCalcOnLoad="1"/>
</workbook>
</file>

<file path=xl/sharedStrings.xml><?xml version="1.0" encoding="utf-8"?>
<sst xmlns="http://schemas.openxmlformats.org/spreadsheetml/2006/main" count="136" uniqueCount="86">
  <si>
    <t>Exportaciones fob por principales productos según actividad económica</t>
  </si>
  <si>
    <t>(miles de dólares)</t>
  </si>
  <si>
    <t>P R O D U C T O 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</si>
  <si>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</si>
  <si>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</si>
  <si>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</si>
  <si>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</si>
  <si>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</si>
  <si>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</si>
  <si>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</si>
  <si>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</si>
  <si>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</si>
  <si>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</si>
  <si>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</si>
  <si>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</si>
  <si>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</si>
  <si>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GENERAL</t>
  </si>
  <si>
    <t>AGROPECUARIOS</t>
  </si>
  <si>
    <t>AJONJOLÍ</t>
  </si>
  <si>
    <t xml:space="preserve">    Valor </t>
  </si>
  <si>
    <t xml:space="preserve">    Volumen (miles qqs.)</t>
  </si>
  <si>
    <t xml:space="preserve">    Precio Promedio </t>
  </si>
  <si>
    <t>BANANO</t>
  </si>
  <si>
    <t xml:space="preserve">    Volumen (miles cjs.)</t>
  </si>
  <si>
    <t>CAFÉ</t>
  </si>
  <si>
    <t>FRIJOL</t>
  </si>
  <si>
    <t xml:space="preserve">    Volumen (miles kgs.)</t>
  </si>
  <si>
    <t>GANADO EN PIE</t>
  </si>
  <si>
    <t>MANÍ</t>
  </si>
  <si>
    <t>PLÁTANOS FRESCOS</t>
  </si>
  <si>
    <t>QUEQUISQUE</t>
  </si>
  <si>
    <t>TABACO EN RAMA</t>
  </si>
  <si>
    <t>OTROS</t>
  </si>
  <si>
    <t>PESQUEROS</t>
  </si>
  <si>
    <t xml:space="preserve">    Volumen (miles lbs.)</t>
  </si>
  <si>
    <t xml:space="preserve">LANGOSTA </t>
  </si>
  <si>
    <t>PESCADOS FRESCOS</t>
  </si>
  <si>
    <t>ORO</t>
  </si>
  <si>
    <t xml:space="preserve">    Volumen (miles onza troy)</t>
  </si>
  <si>
    <t>PLATA</t>
  </si>
  <si>
    <t xml:space="preserve">    Valor  </t>
  </si>
  <si>
    <t>MANUFACTURADOS</t>
  </si>
  <si>
    <t>AZÚCAR</t>
  </si>
  <si>
    <t>CARNE DE BOVINO</t>
  </si>
  <si>
    <t>LÁCTEOS</t>
  </si>
  <si>
    <t>MELAZA</t>
  </si>
  <si>
    <t xml:space="preserve">    Volumen (miles ton. Mét.)</t>
  </si>
  <si>
    <t>PRODUCTOS ALIMENTICIOS</t>
  </si>
  <si>
    <t>De los cuales:</t>
  </si>
  <si>
    <t xml:space="preserve">Café instantáneo </t>
  </si>
  <si>
    <t xml:space="preserve">Panadería, galletería </t>
  </si>
  <si>
    <t xml:space="preserve">Despojos comestibles </t>
  </si>
  <si>
    <t>Harina de trigo</t>
  </si>
  <si>
    <t>INDUSTRIA DE LA BEBIDA</t>
  </si>
  <si>
    <t xml:space="preserve">Ron y demás </t>
  </si>
  <si>
    <t>INDUSTRIA DEL TABACO</t>
  </si>
  <si>
    <t>INDUSTRIA TEXTIL</t>
  </si>
  <si>
    <t>PROD. DE CUERO EXC. CALZADO</t>
  </si>
  <si>
    <t>Cueros de bovinos preparados</t>
  </si>
  <si>
    <t>INDUSTRIA DE LA MADERA</t>
  </si>
  <si>
    <t>FAB. DE PAPEL Y DERIVADOS</t>
  </si>
  <si>
    <t xml:space="preserve">Cajas de cartón </t>
  </si>
  <si>
    <t>Velas</t>
  </si>
  <si>
    <t xml:space="preserve">Jabón </t>
  </si>
  <si>
    <t>Resina</t>
  </si>
  <si>
    <t>Medicamentos</t>
  </si>
  <si>
    <t>Disolventes y diluyentes</t>
  </si>
  <si>
    <t>Insecticidas</t>
  </si>
  <si>
    <t xml:space="preserve">Xileno </t>
  </si>
  <si>
    <t>Alcohol natural, deshidratado, etanol</t>
  </si>
  <si>
    <t xml:space="preserve">Cajillas plásticas para envases </t>
  </si>
  <si>
    <t>Tubos de PVC</t>
  </si>
  <si>
    <t xml:space="preserve">Bolsas de polietileno </t>
  </si>
  <si>
    <t>FAB. OBJ. BARRO Y PORCELANA</t>
  </si>
  <si>
    <t xml:space="preserve">OTROS PRODUCTOS </t>
  </si>
  <si>
    <t>CAMARÓN DE CULTIVO</t>
  </si>
  <si>
    <t>CAMARÓN DE MAR</t>
  </si>
  <si>
    <t>MINERÍA</t>
  </si>
  <si>
    <t>FABRICACIÓN DE CALZADO</t>
  </si>
  <si>
    <t>PRODUCTOS QUÍMICOS</t>
  </si>
  <si>
    <t>REFINERÍA DE PETRÓLEO</t>
  </si>
  <si>
    <t>PRODUCTOS PLÁSTICOS</t>
  </si>
  <si>
    <t xml:space="preserve">Lozas sanitarias </t>
  </si>
  <si>
    <t>LOS DEMÁS</t>
  </si>
  <si>
    <t>Fuente: DGA, CNDC/ENATREL</t>
  </si>
  <si>
    <t>2022</t>
  </si>
</sst>
</file>

<file path=xl/styles.xml><?xml version="1.0" encoding="utf-8"?>
<styleSheet xmlns="http://schemas.openxmlformats.org/spreadsheetml/2006/main">
  <numFmts count="2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_(* #,##0.0_);_(* \(#,##0.0\);_(* &quot;-&quot;??_);_(@_)"/>
    <numFmt numFmtId="175" formatCode="_ [$€]\ * #,##0.00_ ;_ [$€]\ * \-#,##0.00_ ;_ [$€]\ * &quot;-&quot;??_ ;_ @_ "/>
    <numFmt numFmtId="176" formatCode="_(* #,##0.0_);_(* \(#,##0.0\);_(* &quot;-&quot;?_);_(@_)"/>
    <numFmt numFmtId="177" formatCode="_(* #,##0.000000000_);_(* \(#,##0.000000000\);_(* &quot;-&quot;??_);_(@_)"/>
    <numFmt numFmtId="178" formatCode="_(* #,##0.00000000_);_(* \(#,##0.00000000\);_(* &quot;-&quot;??_);_(@_)"/>
    <numFmt numFmtId="179" formatCode="_(* #,##0.000000_);_(* \(#,##0.000000\);_(* &quot;-&quot;??_);_(@_)"/>
    <numFmt numFmtId="180" formatCode="_(* #,##0.0000000000_);_(* \(#,##0.0000000000\);_(* &quot;-&quot;??_);_(@_)"/>
    <numFmt numFmtId="181" formatCode="_(* #,##0.0000000_);_(* \(#,##0.0000000\);_(* &quot;-&quot;??_);_(@_)"/>
    <numFmt numFmtId="182" formatCode="_-* #,##0.0_-;\-* #,##0.0_-;_-* &quot;-&quot;?_-;_-@_-"/>
    <numFmt numFmtId="183" formatCode="0.0%"/>
  </numFmts>
  <fonts count="44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5" fontId="2" fillId="0" borderId="0" applyFon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4" fontId="0" fillId="0" borderId="0" xfId="48" applyNumberFormat="1" applyFont="1" applyFill="1" applyAlignment="1">
      <alignment/>
    </xf>
    <xf numFmtId="174" fontId="0" fillId="0" borderId="0" xfId="48" applyNumberFormat="1" applyFont="1" applyFill="1" applyAlignment="1">
      <alignment/>
    </xf>
    <xf numFmtId="172" fontId="3" fillId="33" borderId="0" xfId="53" applyNumberFormat="1" applyFont="1" applyFill="1" applyBorder="1" applyProtection="1">
      <alignment/>
      <protection/>
    </xf>
    <xf numFmtId="174" fontId="2" fillId="33" borderId="0" xfId="48" applyNumberFormat="1" applyFont="1" applyFill="1" applyAlignment="1">
      <alignment/>
    </xf>
    <xf numFmtId="174" fontId="4" fillId="33" borderId="0" xfId="48" applyNumberFormat="1" applyFont="1" applyFill="1" applyBorder="1" applyAlignment="1">
      <alignment/>
    </xf>
    <xf numFmtId="172" fontId="5" fillId="33" borderId="0" xfId="53" applyNumberFormat="1" applyFont="1" applyFill="1" applyBorder="1" applyProtection="1">
      <alignment/>
      <protection/>
    </xf>
    <xf numFmtId="172" fontId="4" fillId="33" borderId="0" xfId="53" applyNumberFormat="1" applyFont="1" applyFill="1" applyBorder="1" applyProtection="1">
      <alignment/>
      <protection/>
    </xf>
    <xf numFmtId="174" fontId="2" fillId="33" borderId="0" xfId="48" applyNumberFormat="1" applyFont="1" applyFill="1" applyBorder="1" applyAlignment="1">
      <alignment/>
    </xf>
    <xf numFmtId="172" fontId="6" fillId="33" borderId="0" xfId="53" applyNumberFormat="1" applyFont="1" applyFill="1" applyBorder="1" applyAlignment="1" applyProtection="1">
      <alignment horizontal="center" vertical="center"/>
      <protection/>
    </xf>
    <xf numFmtId="174" fontId="6" fillId="33" borderId="0" xfId="48" applyNumberFormat="1" applyFont="1" applyFill="1" applyBorder="1" applyAlignment="1" applyProtection="1">
      <alignment vertical="center"/>
      <protection/>
    </xf>
    <xf numFmtId="172" fontId="7" fillId="33" borderId="0" xfId="53" applyNumberFormat="1" applyFont="1" applyFill="1" applyBorder="1" applyProtection="1">
      <alignment/>
      <protection/>
    </xf>
    <xf numFmtId="174" fontId="6" fillId="33" borderId="0" xfId="48" applyNumberFormat="1" applyFont="1" applyFill="1" applyBorder="1" applyAlignment="1" applyProtection="1">
      <alignment/>
      <protection/>
    </xf>
    <xf numFmtId="172" fontId="4" fillId="33" borderId="0" xfId="53" applyNumberFormat="1" applyFont="1" applyFill="1" applyBorder="1" applyAlignment="1" applyProtection="1">
      <alignment horizontal="left" indent="1"/>
      <protection/>
    </xf>
    <xf numFmtId="174" fontId="9" fillId="33" borderId="0" xfId="48" applyNumberFormat="1" applyFont="1" applyFill="1" applyBorder="1" applyAlignment="1" applyProtection="1">
      <alignment/>
      <protection/>
    </xf>
    <xf numFmtId="174" fontId="4" fillId="33" borderId="0" xfId="48" applyNumberFormat="1" applyFont="1" applyFill="1" applyBorder="1" applyAlignment="1" applyProtection="1">
      <alignment/>
      <protection/>
    </xf>
    <xf numFmtId="39" fontId="4" fillId="33" borderId="0" xfId="53" applyNumberFormat="1" applyFont="1" applyFill="1" applyBorder="1" applyAlignment="1" applyProtection="1">
      <alignment horizontal="left" indent="1"/>
      <protection/>
    </xf>
    <xf numFmtId="4" fontId="4" fillId="33" borderId="0" xfId="53" applyNumberFormat="1" applyFont="1" applyFill="1" applyBorder="1" applyAlignment="1" applyProtection="1">
      <alignment horizontal="left" indent="1"/>
      <protection/>
    </xf>
    <xf numFmtId="174" fontId="9" fillId="33" borderId="0" xfId="48" applyNumberFormat="1" applyFont="1" applyFill="1" applyBorder="1" applyAlignment="1">
      <alignment/>
    </xf>
    <xf numFmtId="172" fontId="7" fillId="33" borderId="10" xfId="53" applyNumberFormat="1" applyFont="1" applyFill="1" applyBorder="1" applyProtection="1">
      <alignment/>
      <protection/>
    </xf>
    <xf numFmtId="174" fontId="6" fillId="33" borderId="10" xfId="48" applyNumberFormat="1" applyFont="1" applyFill="1" applyBorder="1" applyAlignment="1" applyProtection="1">
      <alignment/>
      <protection/>
    </xf>
    <xf numFmtId="174" fontId="4" fillId="33" borderId="10" xfId="48" applyNumberFormat="1" applyFont="1" applyFill="1" applyBorder="1" applyAlignment="1" applyProtection="1">
      <alignment/>
      <protection/>
    </xf>
    <xf numFmtId="174" fontId="8" fillId="33" borderId="0" xfId="48" applyNumberFormat="1" applyFont="1" applyFill="1" applyBorder="1" applyAlignment="1" applyProtection="1">
      <alignment/>
      <protection/>
    </xf>
    <xf numFmtId="172" fontId="4" fillId="33" borderId="0" xfId="53" applyNumberFormat="1" applyFont="1" applyFill="1" applyBorder="1" applyAlignment="1" applyProtection="1">
      <alignment horizontal="left" indent="2"/>
      <protection/>
    </xf>
    <xf numFmtId="172" fontId="4" fillId="33" borderId="0" xfId="53" applyNumberFormat="1" applyFont="1" applyFill="1" applyBorder="1" applyAlignment="1" applyProtection="1">
      <alignment horizontal="left" indent="4"/>
      <protection/>
    </xf>
    <xf numFmtId="174" fontId="0" fillId="33" borderId="0" xfId="48" applyNumberFormat="1" applyFont="1" applyFill="1" applyAlignment="1">
      <alignment/>
    </xf>
    <xf numFmtId="4" fontId="4" fillId="33" borderId="0" xfId="53" applyNumberFormat="1" applyFont="1" applyFill="1" applyBorder="1" applyAlignment="1" applyProtection="1">
      <alignment horizontal="left" indent="2"/>
      <protection/>
    </xf>
    <xf numFmtId="172" fontId="4" fillId="33" borderId="0" xfId="53" applyNumberFormat="1" applyFont="1" applyFill="1" applyBorder="1" applyAlignment="1" applyProtection="1">
      <alignment horizontal="left" indent="3"/>
      <protection/>
    </xf>
    <xf numFmtId="4" fontId="4" fillId="33" borderId="0" xfId="53" applyNumberFormat="1" applyFont="1" applyFill="1" applyBorder="1" applyAlignment="1" applyProtection="1">
      <alignment horizontal="left" indent="3"/>
      <protection/>
    </xf>
    <xf numFmtId="172" fontId="4" fillId="33" borderId="10" xfId="53" applyNumberFormat="1" applyFont="1" applyFill="1" applyBorder="1" applyAlignment="1" applyProtection="1">
      <alignment horizontal="left" indent="2"/>
      <protection/>
    </xf>
    <xf numFmtId="0" fontId="0" fillId="33" borderId="0" xfId="0" applyFont="1" applyFill="1" applyAlignment="1">
      <alignment/>
    </xf>
    <xf numFmtId="0" fontId="2" fillId="33" borderId="0" xfId="53" applyFill="1">
      <alignment/>
      <protection/>
    </xf>
    <xf numFmtId="174" fontId="6" fillId="33" borderId="10" xfId="48" applyNumberFormat="1" applyFont="1" applyFill="1" applyBorder="1" applyAlignment="1" applyProtection="1">
      <alignment horizontal="center" vertical="center"/>
      <protection/>
    </xf>
    <xf numFmtId="173" fontId="4" fillId="33" borderId="10" xfId="53" applyNumberFormat="1" applyFont="1" applyFill="1" applyBorder="1" applyProtection="1">
      <alignment/>
      <protection/>
    </xf>
    <xf numFmtId="173" fontId="4" fillId="33" borderId="0" xfId="53" applyNumberFormat="1" applyFont="1" applyFill="1" applyBorder="1">
      <alignment/>
      <protection/>
    </xf>
    <xf numFmtId="172" fontId="6" fillId="33" borderId="10" xfId="53" applyNumberFormat="1" applyFont="1" applyFill="1" applyBorder="1" applyAlignment="1" applyProtection="1">
      <alignment horizontal="center" vertical="center"/>
      <protection/>
    </xf>
    <xf numFmtId="174" fontId="6" fillId="33" borderId="11" xfId="48" applyNumberFormat="1" applyFont="1" applyFill="1" applyBorder="1" applyAlignment="1" applyProtection="1">
      <alignment horizontal="center" vertical="center"/>
      <protection/>
    </xf>
    <xf numFmtId="174" fontId="0" fillId="33" borderId="0" xfId="48" applyNumberFormat="1" applyFont="1" applyFill="1" applyBorder="1" applyAlignment="1" applyProtection="1">
      <alignment/>
      <protection/>
    </xf>
    <xf numFmtId="4" fontId="4" fillId="0" borderId="0" xfId="53" applyNumberFormat="1" applyFont="1" applyFill="1" applyBorder="1" applyAlignment="1" applyProtection="1">
      <alignment horizontal="left" indent="3"/>
      <protection/>
    </xf>
    <xf numFmtId="4" fontId="4" fillId="0" borderId="0" xfId="53" applyNumberFormat="1" applyFont="1" applyFill="1" applyBorder="1" applyAlignment="1" applyProtection="1">
      <alignment horizontal="left" indent="2"/>
      <protection/>
    </xf>
    <xf numFmtId="172" fontId="4" fillId="0" borderId="0" xfId="53" applyNumberFormat="1" applyFont="1" applyFill="1" applyBorder="1" applyAlignment="1" applyProtection="1">
      <alignment horizontal="left" indent="2"/>
      <protection/>
    </xf>
    <xf numFmtId="172" fontId="4" fillId="33" borderId="0" xfId="53" applyNumberFormat="1" applyFont="1" applyFill="1" applyBorder="1" applyAlignment="1" applyProtection="1">
      <alignment horizontal="center"/>
      <protection/>
    </xf>
    <xf numFmtId="183" fontId="4" fillId="33" borderId="0" xfId="55" applyNumberFormat="1" applyFont="1" applyFill="1" applyBorder="1" applyAlignment="1" applyProtection="1">
      <alignment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173" fontId="4" fillId="33" borderId="0" xfId="53" applyNumberFormat="1" applyFont="1" applyFill="1" applyBorder="1" applyProtection="1">
      <alignment/>
      <protection/>
    </xf>
    <xf numFmtId="172" fontId="6" fillId="33" borderId="12" xfId="53" applyNumberFormat="1" applyFont="1" applyFill="1" applyBorder="1" applyAlignment="1" applyProtection="1">
      <alignment horizontal="center" vertical="center"/>
      <protection/>
    </xf>
    <xf numFmtId="172" fontId="6" fillId="33" borderId="10" xfId="53" applyNumberFormat="1" applyFont="1" applyFill="1" applyBorder="1" applyAlignment="1" applyProtection="1">
      <alignment horizontal="center" vertical="center"/>
      <protection/>
    </xf>
    <xf numFmtId="49" fontId="6" fillId="33" borderId="11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6.625" style="1" customWidth="1"/>
    <col min="2" max="2" width="14.875" style="3" bestFit="1" customWidth="1"/>
    <col min="3" max="3" width="13.00390625" style="3" bestFit="1" customWidth="1"/>
    <col min="4" max="4" width="12.875" style="3" customWidth="1"/>
    <col min="5" max="5" width="13.00390625" style="3" customWidth="1"/>
    <col min="6" max="6" width="12.875" style="3" customWidth="1"/>
    <col min="7" max="7" width="13.00390625" style="3" customWidth="1"/>
    <col min="8" max="8" width="13.125" style="3" customWidth="1"/>
    <col min="9" max="11" width="12.875" style="3" customWidth="1"/>
    <col min="12" max="12" width="12.875" style="1" customWidth="1"/>
    <col min="13" max="13" width="12.875" style="4" customWidth="1"/>
    <col min="14" max="14" width="12.875" style="1" customWidth="1"/>
    <col min="15" max="15" width="15.00390625" style="1" customWidth="1"/>
    <col min="16" max="16384" width="11.00390625" style="2" customWidth="1"/>
  </cols>
  <sheetData>
    <row r="1" spans="1:16" ht="1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3"/>
      <c r="O1" s="33"/>
      <c r="P1" s="45"/>
    </row>
    <row r="2" spans="1:16" ht="1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5"/>
    </row>
    <row r="3" spans="1:16" ht="12.75">
      <c r="A3" s="47" t="s">
        <v>2</v>
      </c>
      <c r="B3" s="49" t="s">
        <v>85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5"/>
      <c r="P3" s="45"/>
    </row>
    <row r="4" spans="1:16" ht="12.75">
      <c r="A4" s="48"/>
      <c r="B4" s="38" t="s">
        <v>3</v>
      </c>
      <c r="C4" s="38" t="s">
        <v>4</v>
      </c>
      <c r="D4" s="38" t="s">
        <v>5</v>
      </c>
      <c r="E4" s="38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7" t="s">
        <v>13</v>
      </c>
      <c r="M4" s="34" t="s">
        <v>14</v>
      </c>
      <c r="N4" s="37" t="s">
        <v>15</v>
      </c>
      <c r="O4" s="11"/>
      <c r="P4" s="45"/>
    </row>
    <row r="5" spans="1:16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5"/>
    </row>
    <row r="6" spans="1:16" ht="12.75">
      <c r="A6" s="11" t="s">
        <v>16</v>
      </c>
      <c r="B6" s="12">
        <f>SUM(C6:N6)</f>
        <v>3878846.2852100027</v>
      </c>
      <c r="C6" s="12">
        <f>+C8+C57+C79+C93</f>
        <v>326794.0931400001</v>
      </c>
      <c r="D6" s="12">
        <f aca="true" t="shared" si="0" ref="D6:N6">+D8+D57+D79+D93</f>
        <v>318597.9438800003</v>
      </c>
      <c r="E6" s="12">
        <f t="shared" si="0"/>
        <v>391937.1782700005</v>
      </c>
      <c r="F6" s="12">
        <f t="shared" si="0"/>
        <v>359228.03417000046</v>
      </c>
      <c r="G6" s="12">
        <f t="shared" si="0"/>
        <v>396521.44217000005</v>
      </c>
      <c r="H6" s="12">
        <f t="shared" si="0"/>
        <v>365432.41177</v>
      </c>
      <c r="I6" s="12">
        <f t="shared" si="0"/>
        <v>332906.54854000005</v>
      </c>
      <c r="J6" s="12">
        <f t="shared" si="0"/>
        <v>318321.2256300001</v>
      </c>
      <c r="K6" s="12">
        <f t="shared" si="0"/>
        <v>264342.92252000014</v>
      </c>
      <c r="L6" s="12">
        <f t="shared" si="0"/>
        <v>276546.7297400002</v>
      </c>
      <c r="M6" s="12">
        <f t="shared" si="0"/>
        <v>245282.5906100002</v>
      </c>
      <c r="N6" s="12">
        <f t="shared" si="0"/>
        <v>282935.16477000003</v>
      </c>
      <c r="O6" s="12"/>
      <c r="P6" s="45"/>
    </row>
    <row r="7" spans="1:16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5"/>
    </row>
    <row r="8" spans="1:16" ht="12.75">
      <c r="A8" s="13" t="s">
        <v>17</v>
      </c>
      <c r="B8" s="12">
        <f>SUM(C8:N8)</f>
        <v>1104879.9500900009</v>
      </c>
      <c r="C8" s="14">
        <f>+C11+C16+C21+C26+C31+C36+C41+C46+C51+C55</f>
        <v>99579.61741000011</v>
      </c>
      <c r="D8" s="14">
        <f aca="true" t="shared" si="1" ref="D8:N8">+D11+D16+D21+D26+D31+D36+D41+D46+D51+D55</f>
        <v>91162.94843000027</v>
      </c>
      <c r="E8" s="14">
        <f t="shared" si="1"/>
        <v>143422.76337000018</v>
      </c>
      <c r="F8" s="14">
        <f t="shared" si="1"/>
        <v>118767.01788000023</v>
      </c>
      <c r="G8" s="14">
        <f t="shared" si="1"/>
        <v>130120.80810999997</v>
      </c>
      <c r="H8" s="14">
        <f t="shared" si="1"/>
        <v>135847.73357999985</v>
      </c>
      <c r="I8" s="14">
        <f t="shared" si="1"/>
        <v>100540.1031199999</v>
      </c>
      <c r="J8" s="14">
        <f t="shared" si="1"/>
        <v>84213.34608000003</v>
      </c>
      <c r="K8" s="14">
        <f t="shared" si="1"/>
        <v>63015.27693000014</v>
      </c>
      <c r="L8" s="14">
        <f>+L11+L16+L21+L26+L31+L36+L41+L46+L51+L55</f>
        <v>46002.76815000002</v>
      </c>
      <c r="M8" s="14">
        <f>+M11+M16+M21+M26+M31+M36+M41+M46+M51+M55</f>
        <v>39069.82175</v>
      </c>
      <c r="N8" s="14">
        <f t="shared" si="1"/>
        <v>53137.745280000054</v>
      </c>
      <c r="O8" s="14"/>
      <c r="P8" s="45"/>
    </row>
    <row r="9" spans="1:16" ht="5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45"/>
    </row>
    <row r="10" spans="1:16" ht="12.75">
      <c r="A10" s="15" t="s">
        <v>18</v>
      </c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5"/>
    </row>
    <row r="11" spans="1:16" ht="12.75">
      <c r="A11" s="15" t="s">
        <v>19</v>
      </c>
      <c r="B11" s="17">
        <f>SUM(C11:N11)</f>
        <v>3652.9931600000004</v>
      </c>
      <c r="C11" s="17">
        <v>1124.92353</v>
      </c>
      <c r="D11" s="17">
        <v>257.82644</v>
      </c>
      <c r="E11" s="17">
        <v>627.4094</v>
      </c>
      <c r="F11" s="17">
        <v>272.604</v>
      </c>
      <c r="G11" s="17">
        <v>244.42344</v>
      </c>
      <c r="H11" s="17">
        <v>151.83795999999998</v>
      </c>
      <c r="I11" s="17">
        <v>146.893</v>
      </c>
      <c r="J11" s="17">
        <v>312.965</v>
      </c>
      <c r="K11" s="17">
        <v>118.036</v>
      </c>
      <c r="L11" s="17">
        <v>156.44444000000001</v>
      </c>
      <c r="M11" s="17">
        <v>146.35495</v>
      </c>
      <c r="N11" s="17">
        <v>93.275</v>
      </c>
      <c r="O11" s="17"/>
      <c r="P11" s="45"/>
    </row>
    <row r="12" spans="1:16" ht="12.75">
      <c r="A12" s="15" t="s">
        <v>20</v>
      </c>
      <c r="B12" s="17">
        <f>SUM(C12:N12)</f>
        <v>51.29256994266</v>
      </c>
      <c r="C12" s="17">
        <v>15.776636121920001</v>
      </c>
      <c r="D12" s="17">
        <v>3.01817698606</v>
      </c>
      <c r="E12" s="17">
        <v>9.860310053580001</v>
      </c>
      <c r="F12" s="17">
        <v>4.66451163956</v>
      </c>
      <c r="G12" s="17">
        <v>2.6649819883400006</v>
      </c>
      <c r="H12" s="17">
        <v>1.14488714004</v>
      </c>
      <c r="I12" s="17">
        <v>1.7045640919200002</v>
      </c>
      <c r="J12" s="17">
        <v>3.39109102848</v>
      </c>
      <c r="K12" s="17">
        <v>3.8961181509600005</v>
      </c>
      <c r="L12" s="17">
        <v>2.45528749106</v>
      </c>
      <c r="M12" s="17">
        <v>0.9278841733000001</v>
      </c>
      <c r="N12" s="17">
        <v>1.78812107744</v>
      </c>
      <c r="O12" s="17"/>
      <c r="P12" s="45"/>
    </row>
    <row r="13" spans="1:16" ht="12.75">
      <c r="A13" s="18" t="s">
        <v>21</v>
      </c>
      <c r="B13" s="17">
        <f>+B11/B12</f>
        <v>71.21875866394848</v>
      </c>
      <c r="C13" s="17">
        <v>71.30312959662139</v>
      </c>
      <c r="D13" s="17">
        <v>85.4245596566465</v>
      </c>
      <c r="E13" s="17">
        <v>63.62978411335101</v>
      </c>
      <c r="F13" s="17">
        <v>58.442130937787624</v>
      </c>
      <c r="G13" s="17">
        <v>91.71673244675463</v>
      </c>
      <c r="H13" s="17">
        <v>132.62264435487947</v>
      </c>
      <c r="I13" s="17">
        <v>86.17628442151536</v>
      </c>
      <c r="J13" s="17">
        <v>92.29035651699427</v>
      </c>
      <c r="K13" s="17">
        <v>30.295795822032765</v>
      </c>
      <c r="L13" s="17">
        <f>+L11/L12</f>
        <v>63.7173612335147</v>
      </c>
      <c r="M13" s="17">
        <f>+M11/M12</f>
        <v>157.72976219595574</v>
      </c>
      <c r="N13" s="17">
        <f>+N11/N12</f>
        <v>52.163693598164535</v>
      </c>
      <c r="O13" s="17"/>
      <c r="P13" s="45"/>
    </row>
    <row r="14" spans="1:16" ht="12.75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5"/>
    </row>
    <row r="15" spans="1:16" ht="12.75">
      <c r="A15" s="15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5"/>
    </row>
    <row r="16" spans="1:16" ht="12.75">
      <c r="A16" s="15" t="s">
        <v>19</v>
      </c>
      <c r="B16" s="17">
        <f>SUM(C16:N16)</f>
        <v>3397.7785500000064</v>
      </c>
      <c r="C16" s="17">
        <v>334.1976800000008</v>
      </c>
      <c r="D16" s="17">
        <v>364.7514300000012</v>
      </c>
      <c r="E16" s="17">
        <v>395.1276100000013</v>
      </c>
      <c r="F16" s="17">
        <v>332.42316000000085</v>
      </c>
      <c r="G16" s="17">
        <v>332.43106000000085</v>
      </c>
      <c r="H16" s="17">
        <v>237.00692999999998</v>
      </c>
      <c r="I16" s="17">
        <v>258.49548</v>
      </c>
      <c r="J16" s="17">
        <v>260.0329500000002</v>
      </c>
      <c r="K16" s="17">
        <v>240.88714000000013</v>
      </c>
      <c r="L16" s="17">
        <v>240.50012000000027</v>
      </c>
      <c r="M16" s="17">
        <v>228.82243000000028</v>
      </c>
      <c r="N16" s="17">
        <v>173.10256000000015</v>
      </c>
      <c r="O16" s="17"/>
      <c r="P16" s="45"/>
    </row>
    <row r="17" spans="1:16" ht="12.75">
      <c r="A17" s="15" t="s">
        <v>23</v>
      </c>
      <c r="B17" s="17">
        <f>SUM(C17:N17)</f>
        <v>2057.7116404886337</v>
      </c>
      <c r="C17" s="17">
        <v>173.6883761883382</v>
      </c>
      <c r="D17" s="17">
        <v>164.7750222806916</v>
      </c>
      <c r="E17" s="17">
        <v>186.40931110271302</v>
      </c>
      <c r="F17" s="17">
        <v>154.43552645594465</v>
      </c>
      <c r="G17" s="17">
        <v>176.37719772591421</v>
      </c>
      <c r="H17" s="17">
        <v>186.17484315821932</v>
      </c>
      <c r="I17" s="17">
        <v>197.28778458674336</v>
      </c>
      <c r="J17" s="17">
        <v>197.87839584463686</v>
      </c>
      <c r="K17" s="17">
        <v>175.019377719127</v>
      </c>
      <c r="L17" s="17">
        <v>174.1216486071289</v>
      </c>
      <c r="M17" s="17">
        <v>149.94911104406387</v>
      </c>
      <c r="N17" s="17">
        <v>121.59504577511292</v>
      </c>
      <c r="O17" s="17"/>
      <c r="P17" s="45"/>
    </row>
    <row r="18" spans="1:16" ht="12.75">
      <c r="A18" s="18" t="s">
        <v>21</v>
      </c>
      <c r="B18" s="17">
        <f>+B16/B17</f>
        <v>1.6512413513844701</v>
      </c>
      <c r="C18" s="17">
        <v>1.9241223122358808</v>
      </c>
      <c r="D18" s="17">
        <v>2.21363301883615</v>
      </c>
      <c r="E18" s="17">
        <v>2.1196774327559367</v>
      </c>
      <c r="F18" s="17">
        <v>2.1525044633744295</v>
      </c>
      <c r="G18" s="17">
        <v>1.8847734530661397</v>
      </c>
      <c r="H18" s="17">
        <v>1.2730341327511223</v>
      </c>
      <c r="I18" s="17">
        <v>1.3102457435034196</v>
      </c>
      <c r="J18" s="17">
        <v>1.314104801032264</v>
      </c>
      <c r="K18" s="17">
        <v>1.3763455403582705</v>
      </c>
      <c r="L18" s="17">
        <f>+L16/L17</f>
        <v>1.3812189462014646</v>
      </c>
      <c r="M18" s="17">
        <f>+M16/M17</f>
        <v>1.526000577174204</v>
      </c>
      <c r="N18" s="17">
        <f>+N16/N17</f>
        <v>1.4235987897084978</v>
      </c>
      <c r="O18" s="17"/>
      <c r="P18" s="45"/>
    </row>
    <row r="19" spans="1:16" ht="12.7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5"/>
    </row>
    <row r="20" spans="1:16" ht="12.75">
      <c r="A20" s="15" t="s">
        <v>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5"/>
    </row>
    <row r="21" spans="1:16" ht="12.75">
      <c r="A21" s="15" t="s">
        <v>19</v>
      </c>
      <c r="B21" s="17">
        <f>SUM(C21:N21)</f>
        <v>714063.1774899998</v>
      </c>
      <c r="C21" s="17">
        <v>64760.72514000002</v>
      </c>
      <c r="D21" s="17">
        <v>56374.46321999999</v>
      </c>
      <c r="E21" s="17">
        <v>98161.67556999996</v>
      </c>
      <c r="F21" s="17">
        <v>79477.15088999999</v>
      </c>
      <c r="G21" s="17">
        <v>96325.62588000002</v>
      </c>
      <c r="H21" s="17">
        <v>100505.09475999989</v>
      </c>
      <c r="I21" s="17">
        <v>71975.49825000005</v>
      </c>
      <c r="J21" s="17">
        <v>52759.002720000026</v>
      </c>
      <c r="K21" s="17">
        <v>33051.83402</v>
      </c>
      <c r="L21" s="17">
        <v>17602.503</v>
      </c>
      <c r="M21" s="17">
        <v>14164.123380000005</v>
      </c>
      <c r="N21" s="17">
        <v>28905.480660000005</v>
      </c>
      <c r="O21" s="17"/>
      <c r="P21" s="45"/>
    </row>
    <row r="22" spans="1:16" ht="12.75">
      <c r="A22" s="15" t="s">
        <v>20</v>
      </c>
      <c r="B22" s="17">
        <f>SUM(C22:N22)</f>
        <v>3462.7608024225196</v>
      </c>
      <c r="C22" s="17">
        <v>329.34922158374025</v>
      </c>
      <c r="D22" s="17">
        <v>271.80205439426027</v>
      </c>
      <c r="E22" s="17">
        <v>481.9815235505397</v>
      </c>
      <c r="F22" s="17">
        <v>401.76135599576</v>
      </c>
      <c r="G22" s="17">
        <v>456.64764439842014</v>
      </c>
      <c r="H22" s="17">
        <v>453.6488670105197</v>
      </c>
      <c r="I22" s="17">
        <v>342.18108772672036</v>
      </c>
      <c r="J22" s="17">
        <v>246.68708121959995</v>
      </c>
      <c r="K22" s="17">
        <v>154.74959032702</v>
      </c>
      <c r="L22" s="17">
        <v>88.10891639458006</v>
      </c>
      <c r="M22" s="17">
        <v>80.51612959328</v>
      </c>
      <c r="N22" s="17">
        <v>155.32733022808003</v>
      </c>
      <c r="O22" s="17"/>
      <c r="P22" s="45"/>
    </row>
    <row r="23" spans="1:16" ht="12.75">
      <c r="A23" s="18" t="s">
        <v>21</v>
      </c>
      <c r="B23" s="17">
        <f>+B21/B22</f>
        <v>206.2121001804245</v>
      </c>
      <c r="C23" s="17">
        <v>196.63239168620282</v>
      </c>
      <c r="D23" s="17">
        <v>207.40999675530952</v>
      </c>
      <c r="E23" s="17">
        <v>203.66273554821635</v>
      </c>
      <c r="F23" s="17">
        <v>197.82179073200535</v>
      </c>
      <c r="G23" s="17">
        <v>210.94081413011068</v>
      </c>
      <c r="H23" s="17">
        <v>221.54821067296803</v>
      </c>
      <c r="I23" s="17">
        <v>210.34329725283533</v>
      </c>
      <c r="J23" s="17">
        <v>213.87014860755556</v>
      </c>
      <c r="K23" s="17">
        <v>213.5826915609547</v>
      </c>
      <c r="L23" s="17">
        <f>+L21/L22</f>
        <v>199.7811767559407</v>
      </c>
      <c r="M23" s="17">
        <f>+M21/M22</f>
        <v>175.91659524059096</v>
      </c>
      <c r="N23" s="17">
        <f>+N21/N22</f>
        <v>186.0939772643725</v>
      </c>
      <c r="O23" s="17"/>
      <c r="P23" s="45"/>
    </row>
    <row r="24" spans="1:16" ht="12.7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45"/>
    </row>
    <row r="25" spans="1:16" ht="12.75">
      <c r="A25" s="15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45"/>
    </row>
    <row r="26" spans="1:16" ht="12.75">
      <c r="A26" s="15" t="s">
        <v>19</v>
      </c>
      <c r="B26" s="17">
        <f>SUM(C26:N26)</f>
        <v>114160.16768000001</v>
      </c>
      <c r="C26" s="17">
        <v>4489.402530000001</v>
      </c>
      <c r="D26" s="17">
        <v>6365.808540000001</v>
      </c>
      <c r="E26" s="17">
        <v>15469.494130000003</v>
      </c>
      <c r="F26" s="17">
        <v>14364.035669999997</v>
      </c>
      <c r="G26" s="17">
        <v>11868.553909999997</v>
      </c>
      <c r="H26" s="17">
        <v>12107.803700000002</v>
      </c>
      <c r="I26" s="17">
        <v>7629.692850000005</v>
      </c>
      <c r="J26" s="17">
        <v>9562.180390000009</v>
      </c>
      <c r="K26" s="17">
        <v>12234.283830000004</v>
      </c>
      <c r="L26" s="17">
        <v>10733.723579999998</v>
      </c>
      <c r="M26" s="17">
        <v>4810.17098</v>
      </c>
      <c r="N26" s="17">
        <v>4525.01757</v>
      </c>
      <c r="O26" s="17"/>
      <c r="P26" s="45"/>
    </row>
    <row r="27" spans="1:16" ht="12.75">
      <c r="A27" s="15" t="s">
        <v>26</v>
      </c>
      <c r="B27" s="17">
        <f>SUM(C27:N27)</f>
        <v>90894.13136000014</v>
      </c>
      <c r="C27" s="17">
        <v>3346.004700000002</v>
      </c>
      <c r="D27" s="17">
        <v>5134.305110000006</v>
      </c>
      <c r="E27" s="17">
        <v>14468.10927000006</v>
      </c>
      <c r="F27" s="17">
        <v>12524.365700000031</v>
      </c>
      <c r="G27" s="17">
        <v>9629.782720000007</v>
      </c>
      <c r="H27" s="17">
        <v>10055.733310000016</v>
      </c>
      <c r="I27" s="17">
        <v>5732.429420000007</v>
      </c>
      <c r="J27" s="17">
        <v>7356.008979999991</v>
      </c>
      <c r="K27" s="17">
        <v>9232.799030000017</v>
      </c>
      <c r="L27" s="17">
        <v>7695.489099999999</v>
      </c>
      <c r="M27" s="17">
        <v>3113.8723800000034</v>
      </c>
      <c r="N27" s="17">
        <v>2605.231640000002</v>
      </c>
      <c r="O27" s="17"/>
      <c r="P27" s="45"/>
    </row>
    <row r="28" spans="1:16" ht="12.75">
      <c r="A28" s="18" t="s">
        <v>21</v>
      </c>
      <c r="B28" s="17">
        <f>+B26/B27</f>
        <v>1.2559685204301163</v>
      </c>
      <c r="C28" s="17">
        <v>1.341720329920636</v>
      </c>
      <c r="D28" s="17">
        <v>1.2398578587784777</v>
      </c>
      <c r="E28" s="17">
        <v>1.0692132497282374</v>
      </c>
      <c r="F28" s="17">
        <v>1.1468872766945766</v>
      </c>
      <c r="G28" s="17">
        <v>1.2324840814269165</v>
      </c>
      <c r="H28" s="17">
        <v>1.2040696910646285</v>
      </c>
      <c r="I28" s="17">
        <v>1.330970220650357</v>
      </c>
      <c r="J28" s="17">
        <v>1.2999141811814392</v>
      </c>
      <c r="K28" s="17">
        <v>1.325089367833882</v>
      </c>
      <c r="L28" s="17">
        <f>+L26/L27</f>
        <v>1.394807196855103</v>
      </c>
      <c r="M28" s="17">
        <f>+M26/M27</f>
        <v>1.544755337725175</v>
      </c>
      <c r="N28" s="17">
        <f>+N26/N27</f>
        <v>1.7368964434962861</v>
      </c>
      <c r="O28" s="17"/>
      <c r="P28" s="45"/>
    </row>
    <row r="29" spans="1:16" ht="12.7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5"/>
    </row>
    <row r="30" spans="1:16" ht="12.75">
      <c r="A30" s="15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5"/>
    </row>
    <row r="31" spans="1:16" ht="12.75">
      <c r="A31" s="15" t="s">
        <v>19</v>
      </c>
      <c r="B31" s="17">
        <f>SUM(C31:N31)</f>
        <v>14602.850049999997</v>
      </c>
      <c r="C31" s="17">
        <v>1435.4732</v>
      </c>
      <c r="D31" s="17">
        <v>1494.192</v>
      </c>
      <c r="E31" s="17">
        <v>953.84</v>
      </c>
      <c r="F31" s="17">
        <v>1095.622</v>
      </c>
      <c r="G31" s="17">
        <v>2058.1919</v>
      </c>
      <c r="H31" s="17">
        <v>1601.5732999999998</v>
      </c>
      <c r="I31" s="17">
        <v>777.978</v>
      </c>
      <c r="J31" s="17">
        <v>1796.7745</v>
      </c>
      <c r="K31" s="17">
        <v>945.0115</v>
      </c>
      <c r="L31" s="17">
        <v>828.6044200000001</v>
      </c>
      <c r="M31" s="17">
        <v>1269.0896300000002</v>
      </c>
      <c r="N31" s="17">
        <v>346.4996</v>
      </c>
      <c r="O31" s="17"/>
      <c r="P31" s="45"/>
    </row>
    <row r="32" spans="1:16" ht="12.75">
      <c r="A32" s="15" t="s">
        <v>26</v>
      </c>
      <c r="B32" s="17">
        <f>SUM(C32:N32)</f>
        <v>7070.539000000001</v>
      </c>
      <c r="C32" s="17">
        <v>707.398</v>
      </c>
      <c r="D32" s="17">
        <v>747.096</v>
      </c>
      <c r="E32" s="17">
        <v>476.92</v>
      </c>
      <c r="F32" s="17">
        <v>547.811</v>
      </c>
      <c r="G32" s="17">
        <v>1023.091</v>
      </c>
      <c r="H32" s="17">
        <v>778.873</v>
      </c>
      <c r="I32" s="17">
        <v>388.989</v>
      </c>
      <c r="J32" s="17">
        <v>892.256</v>
      </c>
      <c r="K32" s="17">
        <v>441.98</v>
      </c>
      <c r="L32" s="17">
        <v>361.532</v>
      </c>
      <c r="M32" s="17">
        <v>553.941</v>
      </c>
      <c r="N32" s="17">
        <v>150.652</v>
      </c>
      <c r="O32" s="17"/>
      <c r="P32" s="45"/>
    </row>
    <row r="33" spans="1:16" ht="12.75">
      <c r="A33" s="19" t="s">
        <v>21</v>
      </c>
      <c r="B33" s="17">
        <f>+B31/B32</f>
        <v>2.0653093137595304</v>
      </c>
      <c r="C33" s="17">
        <v>2.02922993845049</v>
      </c>
      <c r="D33" s="17">
        <v>2</v>
      </c>
      <c r="E33" s="17">
        <v>2</v>
      </c>
      <c r="F33" s="17">
        <v>2</v>
      </c>
      <c r="G33" s="17">
        <v>2.0117388384806434</v>
      </c>
      <c r="H33" s="17">
        <v>2.0562701493054707</v>
      </c>
      <c r="I33" s="17">
        <v>2</v>
      </c>
      <c r="J33" s="17">
        <v>2.0137432530574184</v>
      </c>
      <c r="K33" s="17">
        <v>2.1381318159192726</v>
      </c>
      <c r="L33" s="17">
        <f>+L31/L32</f>
        <v>2.2919255280307143</v>
      </c>
      <c r="M33" s="17">
        <f>+M31/M32</f>
        <v>2.2910194948559504</v>
      </c>
      <c r="N33" s="17">
        <f>+N31/N32</f>
        <v>2.3000000000000003</v>
      </c>
      <c r="O33" s="17"/>
      <c r="P33" s="45"/>
    </row>
    <row r="34" spans="1:16" ht="12.7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45"/>
    </row>
    <row r="35" spans="1:16" ht="12.75">
      <c r="A35" s="15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45"/>
    </row>
    <row r="36" spans="1:16" ht="12.75">
      <c r="A36" s="15" t="s">
        <v>19</v>
      </c>
      <c r="B36" s="17">
        <f>SUM(C36:N36)</f>
        <v>107632.85955</v>
      </c>
      <c r="C36" s="17">
        <v>9995.005329999998</v>
      </c>
      <c r="D36" s="17">
        <v>10422.362589999999</v>
      </c>
      <c r="E36" s="17">
        <v>10955.872949999999</v>
      </c>
      <c r="F36" s="17">
        <v>9900.472260000004</v>
      </c>
      <c r="G36" s="17">
        <v>7819.148720000002</v>
      </c>
      <c r="H36" s="17">
        <v>9467.48651</v>
      </c>
      <c r="I36" s="17">
        <v>8683.329369999998</v>
      </c>
      <c r="J36" s="17">
        <v>9131.590519999998</v>
      </c>
      <c r="K36" s="17">
        <v>9088.41872</v>
      </c>
      <c r="L36" s="17">
        <v>8132.77773</v>
      </c>
      <c r="M36" s="17">
        <v>6461.254040000001</v>
      </c>
      <c r="N36" s="17">
        <v>7575.140809999999</v>
      </c>
      <c r="O36" s="17"/>
      <c r="P36" s="45"/>
    </row>
    <row r="37" spans="1:16" ht="12.75">
      <c r="A37" s="15" t="s">
        <v>20</v>
      </c>
      <c r="B37" s="17">
        <f>SUM(C37:N37)</f>
        <v>1932.9500003951027</v>
      </c>
      <c r="C37" s="17">
        <v>186.88698589122026</v>
      </c>
      <c r="D37" s="17">
        <v>191.5351680585804</v>
      </c>
      <c r="E37" s="17">
        <v>195.91852661922033</v>
      </c>
      <c r="F37" s="17">
        <v>177.7066249629804</v>
      </c>
      <c r="G37" s="17">
        <v>139.80808843134017</v>
      </c>
      <c r="H37" s="17">
        <v>168.1071131369802</v>
      </c>
      <c r="I37" s="17">
        <v>159.61340508176022</v>
      </c>
      <c r="J37" s="17">
        <v>157.39224412656023</v>
      </c>
      <c r="K37" s="17">
        <v>159.03707810884032</v>
      </c>
      <c r="L37" s="17">
        <v>141.42141801824025</v>
      </c>
      <c r="M37" s="17">
        <v>113.57073620079998</v>
      </c>
      <c r="N37" s="17">
        <v>141.95261175858016</v>
      </c>
      <c r="O37" s="17"/>
      <c r="P37" s="45"/>
    </row>
    <row r="38" spans="1:16" ht="12.75">
      <c r="A38" s="18" t="s">
        <v>21</v>
      </c>
      <c r="B38" s="17">
        <f>+B36/B37</f>
        <v>55.68320935771717</v>
      </c>
      <c r="C38" s="17">
        <v>53.48154812565548</v>
      </c>
      <c r="D38" s="17">
        <v>54.41487688993153</v>
      </c>
      <c r="E38" s="17">
        <v>55.92055605488197</v>
      </c>
      <c r="F38" s="17">
        <v>55.71245451351325</v>
      </c>
      <c r="G38" s="17">
        <v>55.92772784272774</v>
      </c>
      <c r="H38" s="17">
        <v>56.31817912598098</v>
      </c>
      <c r="I38" s="17">
        <v>54.40225628638182</v>
      </c>
      <c r="J38" s="17">
        <v>58.01804638262364</v>
      </c>
      <c r="K38" s="17">
        <v>57.146539838842834</v>
      </c>
      <c r="L38" s="17">
        <f>+L36/L37</f>
        <v>57.50739770514146</v>
      </c>
      <c r="M38" s="17">
        <f>+M36/M37</f>
        <v>56.89189183889862</v>
      </c>
      <c r="N38" s="17">
        <f>+N36/N37</f>
        <v>53.363870633694965</v>
      </c>
      <c r="O38" s="17"/>
      <c r="P38" s="45"/>
    </row>
    <row r="39" spans="1:16" ht="12.7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5"/>
    </row>
    <row r="40" spans="1:16" ht="12.75">
      <c r="A40" s="15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5"/>
    </row>
    <row r="41" spans="1:16" ht="12.75">
      <c r="A41" s="15" t="s">
        <v>19</v>
      </c>
      <c r="B41" s="17">
        <f>SUM(C41:N41)</f>
        <v>18060.213699999993</v>
      </c>
      <c r="C41" s="17">
        <v>1974.3653999999976</v>
      </c>
      <c r="D41" s="17">
        <v>1879.7977399999984</v>
      </c>
      <c r="E41" s="17">
        <v>1873.3585599999979</v>
      </c>
      <c r="F41" s="17">
        <v>1399.6615199999997</v>
      </c>
      <c r="G41" s="17">
        <v>1235.9846999999997</v>
      </c>
      <c r="H41" s="17">
        <v>1084.4428200000002</v>
      </c>
      <c r="I41" s="17">
        <v>1233.8700800000004</v>
      </c>
      <c r="J41" s="17">
        <v>1302.5756500000002</v>
      </c>
      <c r="K41" s="17">
        <v>1398.3508000000004</v>
      </c>
      <c r="L41" s="17">
        <v>1361.0731199999998</v>
      </c>
      <c r="M41" s="17">
        <v>1664.2598099999996</v>
      </c>
      <c r="N41" s="17">
        <v>1652.4734999999994</v>
      </c>
      <c r="O41" s="17"/>
      <c r="P41" s="45"/>
    </row>
    <row r="42" spans="1:16" ht="12.75">
      <c r="A42" s="15" t="s">
        <v>26</v>
      </c>
      <c r="B42" s="17">
        <f>SUM(C42:N42)</f>
        <v>63461.632809999996</v>
      </c>
      <c r="C42" s="17">
        <v>8084.0464</v>
      </c>
      <c r="D42" s="17">
        <v>7349.707240000001</v>
      </c>
      <c r="E42" s="17">
        <v>7532.67324</v>
      </c>
      <c r="F42" s="17">
        <v>4933.68916</v>
      </c>
      <c r="G42" s="17">
        <v>4169.28542</v>
      </c>
      <c r="H42" s="17">
        <v>3448.7711600000002</v>
      </c>
      <c r="I42" s="17">
        <v>3363.1074000000003</v>
      </c>
      <c r="J42" s="17">
        <v>3554.3778700000007</v>
      </c>
      <c r="K42" s="17">
        <v>3949.1003000000032</v>
      </c>
      <c r="L42" s="17">
        <v>5407.986839999998</v>
      </c>
      <c r="M42" s="17">
        <v>5566.572079999995</v>
      </c>
      <c r="N42" s="17">
        <v>6102.315699999996</v>
      </c>
      <c r="O42" s="17"/>
      <c r="P42" s="45"/>
    </row>
    <row r="43" spans="1:16" ht="12.75">
      <c r="A43" s="18" t="s">
        <v>21</v>
      </c>
      <c r="B43" s="17">
        <f aca="true" t="shared" si="2" ref="B43:N43">+B41/B42</f>
        <v>0.28458476248272874</v>
      </c>
      <c r="C43" s="17">
        <f t="shared" si="2"/>
        <v>0.24422984509341727</v>
      </c>
      <c r="D43" s="17">
        <f t="shared" si="2"/>
        <v>0.25576498200763687</v>
      </c>
      <c r="E43" s="17">
        <f t="shared" si="2"/>
        <v>0.2486977066856013</v>
      </c>
      <c r="F43" s="17">
        <f t="shared" si="2"/>
        <v>0.2836947109168912</v>
      </c>
      <c r="G43" s="17">
        <f t="shared" si="2"/>
        <v>0.296450008932226</v>
      </c>
      <c r="H43" s="17">
        <f t="shared" si="2"/>
        <v>0.3144432523032349</v>
      </c>
      <c r="I43" s="17">
        <f t="shared" si="2"/>
        <v>0.366883935969455</v>
      </c>
      <c r="J43" s="17">
        <f t="shared" si="2"/>
        <v>0.36647078550486245</v>
      </c>
      <c r="K43" s="17">
        <f t="shared" si="2"/>
        <v>0.3540935134010142</v>
      </c>
      <c r="L43" s="17">
        <f t="shared" si="2"/>
        <v>0.2516783343355918</v>
      </c>
      <c r="M43" s="17">
        <f t="shared" si="2"/>
        <v>0.29897390819378394</v>
      </c>
      <c r="N43" s="17">
        <f t="shared" si="2"/>
        <v>0.27079449527660465</v>
      </c>
      <c r="O43" s="17"/>
      <c r="P43" s="45"/>
    </row>
    <row r="44" spans="1:16" ht="12.75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5"/>
    </row>
    <row r="45" spans="1:16" ht="12.75">
      <c r="A45" s="15" t="s">
        <v>30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45"/>
    </row>
    <row r="46" spans="1:16" ht="12.75">
      <c r="A46" s="15" t="s">
        <v>19</v>
      </c>
      <c r="B46" s="17">
        <f>SUM(C46:N46)</f>
        <v>889.018</v>
      </c>
      <c r="C46" s="17">
        <v>106.62</v>
      </c>
      <c r="D46" s="17">
        <v>124.632</v>
      </c>
      <c r="E46" s="17">
        <v>112.934</v>
      </c>
      <c r="F46" s="17">
        <v>94.826</v>
      </c>
      <c r="G46" s="17">
        <v>92.231</v>
      </c>
      <c r="H46" s="17">
        <v>33.628</v>
      </c>
      <c r="I46" s="17">
        <v>45.367</v>
      </c>
      <c r="J46" s="17">
        <v>20.124</v>
      </c>
      <c r="K46" s="17">
        <v>27.645</v>
      </c>
      <c r="L46" s="17">
        <v>31.107</v>
      </c>
      <c r="M46" s="17">
        <v>66.214</v>
      </c>
      <c r="N46" s="17">
        <v>133.69</v>
      </c>
      <c r="O46" s="17"/>
      <c r="P46" s="45"/>
    </row>
    <row r="47" spans="1:16" ht="12.75">
      <c r="A47" s="15" t="s">
        <v>26</v>
      </c>
      <c r="B47" s="17">
        <f>SUM(C47:N47)</f>
        <v>1994.0680900000002</v>
      </c>
      <c r="C47" s="17">
        <v>339.3883</v>
      </c>
      <c r="D47" s="17">
        <v>306.5355</v>
      </c>
      <c r="E47" s="17">
        <v>214.79520000000002</v>
      </c>
      <c r="F47" s="17">
        <v>187.27710000000005</v>
      </c>
      <c r="G47" s="17">
        <v>220.7255</v>
      </c>
      <c r="H47" s="17">
        <v>125.60498</v>
      </c>
      <c r="I47" s="17">
        <v>86.46313</v>
      </c>
      <c r="J47" s="17">
        <v>47.9099</v>
      </c>
      <c r="K47" s="17">
        <v>57.1731</v>
      </c>
      <c r="L47" s="17">
        <v>69.00569999999999</v>
      </c>
      <c r="M47" s="17">
        <v>150.34059999999997</v>
      </c>
      <c r="N47" s="17">
        <v>188.84908</v>
      </c>
      <c r="O47" s="17"/>
      <c r="P47" s="45"/>
    </row>
    <row r="48" spans="1:16" ht="12.75">
      <c r="A48" s="18" t="s">
        <v>21</v>
      </c>
      <c r="B48" s="17">
        <f>+B46/B47</f>
        <v>0.44583131561971884</v>
      </c>
      <c r="C48" s="17">
        <f>+C46/C47</f>
        <v>0.31415343428161785</v>
      </c>
      <c r="D48" s="17">
        <f aca="true" t="shared" si="3" ref="D48:N48">+D46/D47</f>
        <v>0.40658259810038316</v>
      </c>
      <c r="E48" s="17">
        <f t="shared" si="3"/>
        <v>0.5257752500986986</v>
      </c>
      <c r="F48" s="17">
        <f t="shared" si="3"/>
        <v>0.50634060437715</v>
      </c>
      <c r="G48" s="17">
        <f t="shared" si="3"/>
        <v>0.4178538501441836</v>
      </c>
      <c r="H48" s="17">
        <f t="shared" si="3"/>
        <v>0.2677282381638053</v>
      </c>
      <c r="I48" s="17">
        <f t="shared" si="3"/>
        <v>0.5246976370159164</v>
      </c>
      <c r="J48" s="17">
        <f t="shared" si="3"/>
        <v>0.4200384471685393</v>
      </c>
      <c r="K48" s="17">
        <f t="shared" si="3"/>
        <v>0.4835315909055133</v>
      </c>
      <c r="L48" s="17">
        <f t="shared" si="3"/>
        <v>0.45078884787778406</v>
      </c>
      <c r="M48" s="17">
        <f t="shared" si="3"/>
        <v>0.44042660465636035</v>
      </c>
      <c r="N48" s="17">
        <f t="shared" si="3"/>
        <v>0.707919784411976</v>
      </c>
      <c r="O48" s="17"/>
      <c r="P48" s="45"/>
    </row>
    <row r="49" spans="1:16" ht="12.75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45"/>
    </row>
    <row r="50" spans="1:16" ht="12.75">
      <c r="A50" s="15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45"/>
    </row>
    <row r="51" spans="1:16" ht="12.75">
      <c r="A51" s="15" t="s">
        <v>19</v>
      </c>
      <c r="B51" s="17">
        <f>SUM(C51:N51)</f>
        <v>8771.75802</v>
      </c>
      <c r="C51" s="17">
        <v>527.9950000000001</v>
      </c>
      <c r="D51" s="17">
        <v>951.4275</v>
      </c>
      <c r="E51" s="17">
        <v>472.74888</v>
      </c>
      <c r="F51" s="17">
        <v>784.1929</v>
      </c>
      <c r="G51" s="17">
        <v>1038.2392699999998</v>
      </c>
      <c r="H51" s="17">
        <v>1312.74496</v>
      </c>
      <c r="I51" s="17">
        <v>593.9853499999999</v>
      </c>
      <c r="J51" s="17">
        <v>525.9902900000001</v>
      </c>
      <c r="K51" s="17">
        <v>160.32559</v>
      </c>
      <c r="L51" s="17">
        <v>668.9657000000001</v>
      </c>
      <c r="M51" s="17">
        <v>1265.49822</v>
      </c>
      <c r="N51" s="17">
        <v>469.64436000000006</v>
      </c>
      <c r="O51" s="17"/>
      <c r="P51" s="45"/>
    </row>
    <row r="52" spans="1:16" ht="12.75">
      <c r="A52" s="15" t="s">
        <v>26</v>
      </c>
      <c r="B52" s="17">
        <f>SUM(C52:N52)</f>
        <v>904.7925799999999</v>
      </c>
      <c r="C52" s="17">
        <v>47.16714999999999</v>
      </c>
      <c r="D52" s="17">
        <v>100.38243</v>
      </c>
      <c r="E52" s="17">
        <v>46.40804</v>
      </c>
      <c r="F52" s="17">
        <v>62.69178000000001</v>
      </c>
      <c r="G52" s="17">
        <v>119.93675999999999</v>
      </c>
      <c r="H52" s="17">
        <v>121.46632999999999</v>
      </c>
      <c r="I52" s="17">
        <v>73.09393999999999</v>
      </c>
      <c r="J52" s="17">
        <v>63.31757999999999</v>
      </c>
      <c r="K52" s="17">
        <v>41.76578</v>
      </c>
      <c r="L52" s="17">
        <v>70.04373</v>
      </c>
      <c r="M52" s="17">
        <v>129.64087</v>
      </c>
      <c r="N52" s="17">
        <v>28.878190000000004</v>
      </c>
      <c r="O52" s="17"/>
      <c r="P52" s="45"/>
    </row>
    <row r="53" spans="1:16" ht="12.75">
      <c r="A53" s="18" t="s">
        <v>21</v>
      </c>
      <c r="B53" s="17">
        <f>+B51/B52</f>
        <v>9.694772275873438</v>
      </c>
      <c r="C53" s="17">
        <v>11.194125572564808</v>
      </c>
      <c r="D53" s="17">
        <v>9.478028176843297</v>
      </c>
      <c r="E53" s="17">
        <v>10.18678832374735</v>
      </c>
      <c r="F53" s="17">
        <v>12.508703692892434</v>
      </c>
      <c r="G53" s="17">
        <v>8.656555921637368</v>
      </c>
      <c r="H53" s="17">
        <v>10.80748022929482</v>
      </c>
      <c r="I53" s="17">
        <v>8.126328256487474</v>
      </c>
      <c r="J53" s="17">
        <v>8.307176142865853</v>
      </c>
      <c r="K53" s="17">
        <v>3.838683007955317</v>
      </c>
      <c r="L53" s="17">
        <f>+L51/L52</f>
        <v>9.550686406906088</v>
      </c>
      <c r="M53" s="17">
        <f>+M51/M52</f>
        <v>9.761568400458897</v>
      </c>
      <c r="N53" s="17">
        <f>+N51/N52</f>
        <v>16.262943072263187</v>
      </c>
      <c r="O53" s="17"/>
      <c r="P53" s="45"/>
    </row>
    <row r="54" spans="1:16" ht="12.75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5"/>
    </row>
    <row r="55" spans="1:16" ht="12.75">
      <c r="A55" s="15" t="s">
        <v>32</v>
      </c>
      <c r="B55" s="17">
        <f>SUM(C55:N55)</f>
        <v>119649.13389000078</v>
      </c>
      <c r="C55" s="17">
        <v>14830.9096000001</v>
      </c>
      <c r="D55" s="17">
        <v>12927.686970000272</v>
      </c>
      <c r="E55" s="17">
        <v>14400.302270000204</v>
      </c>
      <c r="F55" s="17">
        <v>11046.029480000245</v>
      </c>
      <c r="G55" s="17">
        <v>9105.978229999935</v>
      </c>
      <c r="H55" s="17">
        <v>9346.11463999997</v>
      </c>
      <c r="I55" s="17">
        <v>9194.99373999986</v>
      </c>
      <c r="J55" s="17">
        <v>8542.110060000006</v>
      </c>
      <c r="K55" s="17">
        <v>5750.48433000013</v>
      </c>
      <c r="L55" s="17">
        <v>6247.069040000017</v>
      </c>
      <c r="M55" s="17">
        <v>8994.034309999995</v>
      </c>
      <c r="N55" s="17">
        <v>9263.421220000047</v>
      </c>
      <c r="O55" s="17"/>
      <c r="P55" s="45"/>
    </row>
    <row r="56" spans="1:16" ht="12.75">
      <c r="A56" s="13"/>
      <c r="B56" s="1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4"/>
      <c r="N56" s="14"/>
      <c r="O56" s="14"/>
      <c r="P56" s="45"/>
    </row>
    <row r="57" spans="1:16" ht="12.75">
      <c r="A57" s="13" t="s">
        <v>33</v>
      </c>
      <c r="B57" s="14">
        <f>SUM(C57:N57)</f>
        <v>120534.46908</v>
      </c>
      <c r="C57" s="14">
        <f>+C60+C65+C70+C75</f>
        <v>5867.252909999999</v>
      </c>
      <c r="D57" s="14">
        <f aca="true" t="shared" si="4" ref="D57:N57">+D60+D65+D70+D75</f>
        <v>6144.777829999999</v>
      </c>
      <c r="E57" s="14">
        <f t="shared" si="4"/>
        <v>16464.939609999998</v>
      </c>
      <c r="F57" s="14">
        <f t="shared" si="4"/>
        <v>8137.405850000001</v>
      </c>
      <c r="G57" s="14">
        <f t="shared" si="4"/>
        <v>6260.5915</v>
      </c>
      <c r="H57" s="14">
        <f t="shared" si="4"/>
        <v>5013.7931100000005</v>
      </c>
      <c r="I57" s="14">
        <f t="shared" si="4"/>
        <v>14606.355869999996</v>
      </c>
      <c r="J57" s="14">
        <f t="shared" si="4"/>
        <v>12101.40188</v>
      </c>
      <c r="K57" s="14">
        <f t="shared" si="4"/>
        <v>12245.395680000001</v>
      </c>
      <c r="L57" s="14">
        <f t="shared" si="4"/>
        <v>11231.945219999998</v>
      </c>
      <c r="M57" s="14">
        <f t="shared" si="4"/>
        <v>12443.591049999999</v>
      </c>
      <c r="N57" s="14">
        <f t="shared" si="4"/>
        <v>10017.01857</v>
      </c>
      <c r="O57" s="14"/>
      <c r="P57" s="45"/>
    </row>
    <row r="58" spans="1:16" ht="5.25" customHeight="1">
      <c r="A58" s="13"/>
      <c r="B58" s="1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4"/>
      <c r="P58" s="45"/>
    </row>
    <row r="59" spans="1:16" ht="12.75">
      <c r="A59" s="15" t="s">
        <v>75</v>
      </c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45"/>
    </row>
    <row r="60" spans="1:16" ht="12.75">
      <c r="A60" s="15" t="s">
        <v>19</v>
      </c>
      <c r="B60" s="17">
        <f>SUM(C60:N60)</f>
        <v>31339.53929</v>
      </c>
      <c r="C60" s="17">
        <v>2272.23618</v>
      </c>
      <c r="D60" s="17">
        <v>3361.2031699999993</v>
      </c>
      <c r="E60" s="17">
        <v>3122.7757799999995</v>
      </c>
      <c r="F60" s="17">
        <v>1039.79785</v>
      </c>
      <c r="G60" s="17">
        <v>1834.8003999999999</v>
      </c>
      <c r="H60" s="17">
        <v>1604.5698200000002</v>
      </c>
      <c r="I60" s="17">
        <v>5109.652809999999</v>
      </c>
      <c r="J60" s="17">
        <v>2949.8457100000005</v>
      </c>
      <c r="K60" s="17">
        <v>2207.13116</v>
      </c>
      <c r="L60" s="17">
        <v>1897.2864899999997</v>
      </c>
      <c r="M60" s="17">
        <v>3218.8998699999993</v>
      </c>
      <c r="N60" s="17">
        <v>2721.3400500000007</v>
      </c>
      <c r="O60" s="17"/>
      <c r="P60" s="45"/>
    </row>
    <row r="61" spans="1:16" ht="12.75">
      <c r="A61" s="15" t="s">
        <v>34</v>
      </c>
      <c r="B61" s="17">
        <f>SUM(C61:N61)</f>
        <v>11386.681155574002</v>
      </c>
      <c r="C61" s="17">
        <v>800.0368178719999</v>
      </c>
      <c r="D61" s="17">
        <v>1337.973746186</v>
      </c>
      <c r="E61" s="17">
        <v>1178.454401686</v>
      </c>
      <c r="F61" s="17">
        <v>350.06587666400003</v>
      </c>
      <c r="G61" s="17">
        <v>456.457734202</v>
      </c>
      <c r="H61" s="17">
        <v>459.31780587400004</v>
      </c>
      <c r="I61" s="17">
        <v>1897.5890133580006</v>
      </c>
      <c r="J61" s="17">
        <v>1151.7775732480002</v>
      </c>
      <c r="K61" s="17">
        <v>785.1733385340002</v>
      </c>
      <c r="L61" s="17">
        <v>733.8334735280002</v>
      </c>
      <c r="M61" s="17">
        <v>1230.9092872340002</v>
      </c>
      <c r="N61" s="17">
        <v>1005.0920871880002</v>
      </c>
      <c r="O61" s="17"/>
      <c r="P61" s="45"/>
    </row>
    <row r="62" spans="1:16" ht="12.75">
      <c r="A62" s="18" t="s">
        <v>21</v>
      </c>
      <c r="B62" s="17">
        <f aca="true" t="shared" si="5" ref="B62:N62">+B60/B61</f>
        <v>2.752297957746774</v>
      </c>
      <c r="C62" s="17">
        <f t="shared" si="5"/>
        <v>2.8401645139830816</v>
      </c>
      <c r="D62" s="17">
        <f t="shared" si="5"/>
        <v>2.5121592853233294</v>
      </c>
      <c r="E62" s="17">
        <f t="shared" si="5"/>
        <v>2.6498910569066423</v>
      </c>
      <c r="F62" s="17">
        <f t="shared" si="5"/>
        <v>2.9702919345035674</v>
      </c>
      <c r="G62" s="17">
        <f t="shared" si="5"/>
        <v>4.019650150539525</v>
      </c>
      <c r="H62" s="17">
        <f t="shared" si="5"/>
        <v>3.4933760448210567</v>
      </c>
      <c r="I62" s="17">
        <f t="shared" si="5"/>
        <v>2.6927078382256675</v>
      </c>
      <c r="J62" s="17">
        <f t="shared" si="5"/>
        <v>2.5611244553768033</v>
      </c>
      <c r="K62" s="17">
        <f t="shared" si="5"/>
        <v>2.8110113419298495</v>
      </c>
      <c r="L62" s="17">
        <f t="shared" si="5"/>
        <v>2.585445551943205</v>
      </c>
      <c r="M62" s="17">
        <f t="shared" si="5"/>
        <v>2.615058561490953</v>
      </c>
      <c r="N62" s="17">
        <f>+N60/N61</f>
        <v>2.7075529542906254</v>
      </c>
      <c r="O62" s="17"/>
      <c r="P62" s="45"/>
    </row>
    <row r="63" spans="1:16" ht="12.75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5"/>
    </row>
    <row r="64" spans="1:16" ht="12.75">
      <c r="A64" s="15" t="s">
        <v>76</v>
      </c>
      <c r="B64" s="17"/>
      <c r="C64" s="17"/>
      <c r="D64" s="17"/>
      <c r="E64" s="17"/>
      <c r="F64" s="17"/>
      <c r="G64" s="17"/>
      <c r="H64" s="17"/>
      <c r="I64" s="16"/>
      <c r="J64" s="16"/>
      <c r="K64" s="16"/>
      <c r="L64" s="16"/>
      <c r="M64" s="16"/>
      <c r="N64" s="16"/>
      <c r="O64" s="16"/>
      <c r="P64" s="45"/>
    </row>
    <row r="65" spans="1:16" ht="12.75">
      <c r="A65" s="15" t="s">
        <v>19</v>
      </c>
      <c r="B65" s="17">
        <f>SUM(C65:N65)</f>
        <v>771.5154600000001</v>
      </c>
      <c r="C65" s="17">
        <v>0</v>
      </c>
      <c r="D65" s="17">
        <v>105.451</v>
      </c>
      <c r="E65" s="17">
        <v>102.9</v>
      </c>
      <c r="F65" s="17">
        <v>59.19846</v>
      </c>
      <c r="G65" s="17">
        <v>136.55</v>
      </c>
      <c r="H65" s="17">
        <v>0</v>
      </c>
      <c r="I65" s="17">
        <v>0</v>
      </c>
      <c r="J65" s="17">
        <v>239.691</v>
      </c>
      <c r="K65" s="17">
        <v>0</v>
      </c>
      <c r="L65" s="17">
        <v>118.725</v>
      </c>
      <c r="M65" s="17">
        <v>0</v>
      </c>
      <c r="N65" s="17">
        <v>9</v>
      </c>
      <c r="O65" s="17"/>
      <c r="P65" s="45"/>
    </row>
    <row r="66" spans="1:16" ht="12.75">
      <c r="A66" s="15" t="s">
        <v>34</v>
      </c>
      <c r="B66" s="17">
        <f>SUM(C66:N66)</f>
        <v>228.32502073</v>
      </c>
      <c r="C66" s="17">
        <v>0</v>
      </c>
      <c r="D66" s="17">
        <v>23.624758152</v>
      </c>
      <c r="E66" s="17">
        <v>22.399992622</v>
      </c>
      <c r="F66" s="17">
        <v>45.315597092</v>
      </c>
      <c r="G66" s="17">
        <v>32.145228508</v>
      </c>
      <c r="H66" s="17">
        <v>0</v>
      </c>
      <c r="I66" s="17">
        <v>0</v>
      </c>
      <c r="J66" s="17">
        <v>56.481543356</v>
      </c>
      <c r="K66" s="17">
        <v>0</v>
      </c>
      <c r="L66" s="17">
        <v>37.334901</v>
      </c>
      <c r="M66" s="17">
        <v>0</v>
      </c>
      <c r="N66" s="17">
        <v>11.023</v>
      </c>
      <c r="O66" s="17"/>
      <c r="P66" s="45"/>
    </row>
    <row r="67" spans="1:16" ht="12.75">
      <c r="A67" s="18" t="s">
        <v>21</v>
      </c>
      <c r="B67" s="17">
        <v>0</v>
      </c>
      <c r="C67" s="17">
        <v>0</v>
      </c>
      <c r="D67" s="17">
        <f aca="true" t="shared" si="6" ref="D67:N67">+D65/D66</f>
        <v>4.46358008499117</v>
      </c>
      <c r="E67" s="17">
        <f t="shared" si="6"/>
        <v>4.593751513066905</v>
      </c>
      <c r="F67" s="17">
        <f t="shared" si="6"/>
        <v>1.3063594832440346</v>
      </c>
      <c r="G67" s="17">
        <f t="shared" si="6"/>
        <v>4.247908829331132</v>
      </c>
      <c r="H67" s="17">
        <v>0</v>
      </c>
      <c r="I67" s="17">
        <v>0</v>
      </c>
      <c r="J67" s="17">
        <f t="shared" si="6"/>
        <v>4.243704859289008</v>
      </c>
      <c r="K67" s="17">
        <v>0</v>
      </c>
      <c r="L67" s="17">
        <f t="shared" si="6"/>
        <v>3.180000396947617</v>
      </c>
      <c r="M67" s="17">
        <v>0</v>
      </c>
      <c r="N67" s="17">
        <f t="shared" si="6"/>
        <v>0.8164746439263358</v>
      </c>
      <c r="O67" s="17"/>
      <c r="P67" s="45"/>
    </row>
    <row r="68" spans="1:16" ht="12.75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45"/>
    </row>
    <row r="69" spans="1:16" ht="12.75">
      <c r="A69" s="15" t="s">
        <v>35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45"/>
    </row>
    <row r="70" spans="1:16" ht="12.75">
      <c r="A70" s="15" t="s">
        <v>19</v>
      </c>
      <c r="B70" s="17">
        <f>SUM(C70:N70)</f>
        <v>34327.7337</v>
      </c>
      <c r="C70" s="17">
        <v>2057.8459199999998</v>
      </c>
      <c r="D70" s="17">
        <v>1136.8538999999998</v>
      </c>
      <c r="E70" s="17">
        <v>5218.212699999999</v>
      </c>
      <c r="F70" s="17">
        <v>1196.19128</v>
      </c>
      <c r="G70" s="17">
        <v>816.348</v>
      </c>
      <c r="H70" s="17">
        <v>597.705</v>
      </c>
      <c r="I70" s="17">
        <v>42.15</v>
      </c>
      <c r="J70" s="17">
        <v>6989.3817</v>
      </c>
      <c r="K70" s="17">
        <v>7595.2778</v>
      </c>
      <c r="L70" s="17">
        <v>2737.271</v>
      </c>
      <c r="M70" s="17">
        <v>4092.3964</v>
      </c>
      <c r="N70" s="17">
        <v>1848.1</v>
      </c>
      <c r="O70" s="17"/>
      <c r="P70" s="45"/>
    </row>
    <row r="71" spans="1:16" ht="12.75">
      <c r="A71" s="15" t="s">
        <v>34</v>
      </c>
      <c r="B71" s="17">
        <f>SUM(C71:N71)</f>
        <v>1889.4766365080002</v>
      </c>
      <c r="C71" s="17">
        <v>101.513165922</v>
      </c>
      <c r="D71" s="17">
        <v>47.837593354</v>
      </c>
      <c r="E71" s="17">
        <v>233.85517164600003</v>
      </c>
      <c r="F71" s="17">
        <v>47.301280312</v>
      </c>
      <c r="G71" s="17">
        <v>37.815415615999996</v>
      </c>
      <c r="H71" s="17">
        <v>38.07998966200001</v>
      </c>
      <c r="I71" s="17">
        <v>2.1279681040000002</v>
      </c>
      <c r="J71" s="17">
        <v>375.9805528360001</v>
      </c>
      <c r="K71" s="17">
        <v>459.14205516199996</v>
      </c>
      <c r="L71" s="17">
        <v>159.64763017400003</v>
      </c>
      <c r="M71" s="17">
        <v>262.26904851600005</v>
      </c>
      <c r="N71" s="17">
        <v>123.90676520400002</v>
      </c>
      <c r="O71" s="17"/>
      <c r="P71" s="45"/>
    </row>
    <row r="72" spans="1:16" ht="12.75">
      <c r="A72" s="18" t="s">
        <v>21</v>
      </c>
      <c r="B72" s="17">
        <f>+B70/B71</f>
        <v>18.167852958183243</v>
      </c>
      <c r="C72" s="17">
        <v>20.271714524017444</v>
      </c>
      <c r="D72" s="17">
        <v>23.76486399696653</v>
      </c>
      <c r="E72" s="17">
        <v>22.31386487316649</v>
      </c>
      <c r="F72" s="17">
        <v>25.288771722665924</v>
      </c>
      <c r="G72" s="17">
        <v>21.587704027629325</v>
      </c>
      <c r="H72" s="17">
        <v>15.696038925043338</v>
      </c>
      <c r="I72" s="17">
        <v>19.80762771808914</v>
      </c>
      <c r="J72" s="17">
        <v>18.589742600460287</v>
      </c>
      <c r="K72" s="17">
        <v>16.54232652968403</v>
      </c>
      <c r="L72" s="17">
        <f>+L70/L71</f>
        <v>17.145703929439147</v>
      </c>
      <c r="M72" s="17">
        <f>+M70/M71</f>
        <v>15.603809992662319</v>
      </c>
      <c r="N72" s="17">
        <f>+N70/N71</f>
        <v>14.915246935526799</v>
      </c>
      <c r="O72" s="17"/>
      <c r="P72" s="45"/>
    </row>
    <row r="73" spans="1:16" ht="12.75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45"/>
    </row>
    <row r="74" spans="1:16" ht="12.75">
      <c r="A74" s="15" t="s">
        <v>36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45"/>
    </row>
    <row r="75" spans="1:16" ht="12.75">
      <c r="A75" s="15" t="s">
        <v>19</v>
      </c>
      <c r="B75" s="17">
        <f>SUM(C75:N75)</f>
        <v>54095.680629999995</v>
      </c>
      <c r="C75" s="17">
        <v>1537.1708099999998</v>
      </c>
      <c r="D75" s="17">
        <v>1541.2697600000006</v>
      </c>
      <c r="E75" s="17">
        <v>8021.051130000001</v>
      </c>
      <c r="F75" s="17">
        <v>5842.218260000001</v>
      </c>
      <c r="G75" s="17">
        <v>3472.8931000000007</v>
      </c>
      <c r="H75" s="17">
        <v>2811.51829</v>
      </c>
      <c r="I75" s="17">
        <v>9454.553059999998</v>
      </c>
      <c r="J75" s="17">
        <v>1922.4834699999988</v>
      </c>
      <c r="K75" s="17">
        <v>2442.9867200000003</v>
      </c>
      <c r="L75" s="17">
        <v>6478.662729999999</v>
      </c>
      <c r="M75" s="17">
        <v>5132.294780000001</v>
      </c>
      <c r="N75" s="17">
        <v>5438.578519999998</v>
      </c>
      <c r="O75" s="17"/>
      <c r="P75" s="45"/>
    </row>
    <row r="76" spans="1:16" ht="12.75">
      <c r="A76" s="15" t="s">
        <v>34</v>
      </c>
      <c r="B76" s="17">
        <f>SUM(C76:N76)</f>
        <v>50650.178162460004</v>
      </c>
      <c r="C76" s="17">
        <v>396.714705606</v>
      </c>
      <c r="D76" s="17">
        <v>420.62469490600006</v>
      </c>
      <c r="E76" s="17">
        <v>8612.358084000001</v>
      </c>
      <c r="F76" s="17">
        <v>4364.915295914001</v>
      </c>
      <c r="G76" s="17">
        <v>2537.0605142599998</v>
      </c>
      <c r="H76" s="17">
        <v>2146.444547956</v>
      </c>
      <c r="I76" s="17">
        <v>11520.10654583</v>
      </c>
      <c r="J76" s="17">
        <v>841.2197379420006</v>
      </c>
      <c r="K76" s="17">
        <v>1520.5837403960002</v>
      </c>
      <c r="L76" s="17">
        <v>7446.97907673</v>
      </c>
      <c r="M76" s="17">
        <v>4867.494055772</v>
      </c>
      <c r="N76" s="17">
        <v>5975.677163147999</v>
      </c>
      <c r="O76" s="17"/>
      <c r="P76" s="45"/>
    </row>
    <row r="77" spans="1:16" ht="12.75">
      <c r="A77" s="18" t="s">
        <v>21</v>
      </c>
      <c r="B77" s="17">
        <f>+B75/B76</f>
        <v>1.0680254757740155</v>
      </c>
      <c r="C77" s="17">
        <v>3.874751271576636</v>
      </c>
      <c r="D77" s="17">
        <v>3.6642398286777684</v>
      </c>
      <c r="E77" s="17">
        <v>0.93134203800716</v>
      </c>
      <c r="F77" s="17">
        <v>1.3384494002595893</v>
      </c>
      <c r="G77" s="17">
        <v>1.3688649050663109</v>
      </c>
      <c r="H77" s="17">
        <v>1.3098490211067098</v>
      </c>
      <c r="I77" s="17">
        <v>0.8207001404359683</v>
      </c>
      <c r="J77" s="17">
        <v>2.285352308426872</v>
      </c>
      <c r="K77" s="17">
        <v>1.6066111027622734</v>
      </c>
      <c r="L77" s="17">
        <f>+L75/L76</f>
        <v>0.8699719259644821</v>
      </c>
      <c r="M77" s="17">
        <f>+M75/M76</f>
        <v>1.0544018587786448</v>
      </c>
      <c r="N77" s="17">
        <f>+N75/N76</f>
        <v>0.9101192001367999</v>
      </c>
      <c r="O77" s="17"/>
      <c r="P77" s="45"/>
    </row>
    <row r="78" spans="1:16" ht="12.75">
      <c r="A78" s="21"/>
      <c r="B78" s="22"/>
      <c r="C78" s="23"/>
      <c r="D78" s="23"/>
      <c r="E78" s="23"/>
      <c r="F78" s="23"/>
      <c r="G78" s="23"/>
      <c r="H78" s="23"/>
      <c r="I78" s="22"/>
      <c r="J78" s="22"/>
      <c r="K78" s="22"/>
      <c r="L78" s="22"/>
      <c r="M78" s="22"/>
      <c r="N78" s="22"/>
      <c r="O78" s="14"/>
      <c r="P78" s="45"/>
    </row>
    <row r="79" spans="1:16" ht="12.75">
      <c r="A79" s="13" t="s">
        <v>77</v>
      </c>
      <c r="B79" s="14">
        <f>SUM(C79:N79)</f>
        <v>946558.58091</v>
      </c>
      <c r="C79" s="14">
        <f>+C82+C87+C91</f>
        <v>78990.68711999999</v>
      </c>
      <c r="D79" s="14">
        <f aca="true" t="shared" si="7" ref="D79:N79">+D82+D87+D91</f>
        <v>72841.69032</v>
      </c>
      <c r="E79" s="14">
        <f t="shared" si="7"/>
        <v>80539.12447</v>
      </c>
      <c r="F79" s="14">
        <f t="shared" si="7"/>
        <v>85196.75216000002</v>
      </c>
      <c r="G79" s="14">
        <f t="shared" si="7"/>
        <v>91712.24324000001</v>
      </c>
      <c r="H79" s="14">
        <f t="shared" si="7"/>
        <v>86145.13386999999</v>
      </c>
      <c r="I79" s="14">
        <f t="shared" si="7"/>
        <v>77048.44704000003</v>
      </c>
      <c r="J79" s="14">
        <f t="shared" si="7"/>
        <v>85859.56819000002</v>
      </c>
      <c r="K79" s="14">
        <f t="shared" si="7"/>
        <v>56241.46897000001</v>
      </c>
      <c r="L79" s="14">
        <f t="shared" si="7"/>
        <v>78389.08236999999</v>
      </c>
      <c r="M79" s="14">
        <f t="shared" si="7"/>
        <v>70966.71707</v>
      </c>
      <c r="N79" s="14">
        <f t="shared" si="7"/>
        <v>82627.66608999998</v>
      </c>
      <c r="O79" s="14"/>
      <c r="P79" s="45"/>
    </row>
    <row r="80" spans="1:16" ht="5.25" customHeight="1">
      <c r="A80" s="13"/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4"/>
      <c r="P80" s="45"/>
    </row>
    <row r="81" spans="1:16" ht="12.75">
      <c r="A81" s="15" t="s">
        <v>37</v>
      </c>
      <c r="B81" s="1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45"/>
    </row>
    <row r="82" spans="1:16" ht="12.75">
      <c r="A82" s="15" t="s">
        <v>19</v>
      </c>
      <c r="B82" s="17">
        <f>SUM(C82:N82)</f>
        <v>927423.8093000001</v>
      </c>
      <c r="C82" s="17">
        <v>77391.62459</v>
      </c>
      <c r="D82" s="17">
        <v>71443.34409999999</v>
      </c>
      <c r="E82" s="17">
        <v>78844.59629999999</v>
      </c>
      <c r="F82" s="17">
        <v>83434.60406000001</v>
      </c>
      <c r="G82" s="17">
        <v>89861.94003</v>
      </c>
      <c r="H82" s="17">
        <v>84365.27405999998</v>
      </c>
      <c r="I82" s="17">
        <v>75592.95263000003</v>
      </c>
      <c r="J82" s="17">
        <v>84047.26603</v>
      </c>
      <c r="K82" s="17">
        <v>55338.749659999994</v>
      </c>
      <c r="L82" s="17">
        <v>76784.89701999999</v>
      </c>
      <c r="M82" s="17">
        <v>69505.46675</v>
      </c>
      <c r="N82" s="17">
        <v>80813.09406999999</v>
      </c>
      <c r="O82" s="17"/>
      <c r="P82" s="45"/>
    </row>
    <row r="83" spans="1:16" ht="12.75">
      <c r="A83" s="15" t="s">
        <v>38</v>
      </c>
      <c r="B83" s="17">
        <f>SUM(C83:N83)</f>
        <v>525.612415336</v>
      </c>
      <c r="C83" s="17">
        <v>47.96960575999999</v>
      </c>
      <c r="D83" s="17">
        <v>40.11895485000004</v>
      </c>
      <c r="E83" s="17">
        <v>40.96620814</v>
      </c>
      <c r="F83" s="17">
        <v>43.55577400000005</v>
      </c>
      <c r="G83" s="17">
        <v>48.698972000000005</v>
      </c>
      <c r="H83" s="17">
        <v>46.14171400000001</v>
      </c>
      <c r="I83" s="17">
        <v>43.996078139999995</v>
      </c>
      <c r="J83" s="17">
        <v>47.946632</v>
      </c>
      <c r="K83" s="17">
        <v>32.87594699999999</v>
      </c>
      <c r="L83" s="17">
        <v>46.461209</v>
      </c>
      <c r="M83" s="17">
        <v>40.799901999999996</v>
      </c>
      <c r="N83" s="17">
        <v>46.081418445999994</v>
      </c>
      <c r="O83" s="17"/>
      <c r="P83" s="45"/>
    </row>
    <row r="84" spans="1:16" ht="12.75">
      <c r="A84" s="18" t="s">
        <v>21</v>
      </c>
      <c r="B84" s="17">
        <f>+B82/B83</f>
        <v>1764.4632855697298</v>
      </c>
      <c r="C84" s="17">
        <v>1613.3471051899678</v>
      </c>
      <c r="D84" s="17">
        <v>1780.7877689515612</v>
      </c>
      <c r="E84" s="17">
        <v>1924.625194271153</v>
      </c>
      <c r="F84" s="17">
        <v>1924.4173581124378</v>
      </c>
      <c r="G84" s="17">
        <v>1845.253325470607</v>
      </c>
      <c r="H84" s="17">
        <v>1828.3948892752442</v>
      </c>
      <c r="I84" s="17">
        <v>1727.5174608080363</v>
      </c>
      <c r="J84" s="17">
        <v>1754.701634308745</v>
      </c>
      <c r="K84" s="17">
        <v>1792.3742217980828</v>
      </c>
      <c r="L84" s="17">
        <f>+L82/L83</f>
        <v>1652.6667874699515</v>
      </c>
      <c r="M84" s="17">
        <f>+M82/M83</f>
        <v>1703.5694534266286</v>
      </c>
      <c r="N84" s="17">
        <f>+N82/N83</f>
        <v>1753.702398824809</v>
      </c>
      <c r="O84" s="17"/>
      <c r="P84" s="45"/>
    </row>
    <row r="85" spans="1:16" ht="12.75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5"/>
    </row>
    <row r="86" spans="1:16" ht="12.75">
      <c r="A86" s="15" t="s">
        <v>39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5"/>
    </row>
    <row r="87" spans="1:16" ht="12.75">
      <c r="A87" s="15" t="s">
        <v>40</v>
      </c>
      <c r="B87" s="17">
        <f>SUM(C87:N87)</f>
        <v>15506.592100000002</v>
      </c>
      <c r="C87" s="17">
        <v>1446.2148300000006</v>
      </c>
      <c r="D87" s="17">
        <v>1233.46655</v>
      </c>
      <c r="E87" s="17">
        <v>1402.20988</v>
      </c>
      <c r="F87" s="17">
        <v>1356.9122699999998</v>
      </c>
      <c r="G87" s="17">
        <v>1440.20618</v>
      </c>
      <c r="H87" s="17">
        <v>1443.45379</v>
      </c>
      <c r="I87" s="17">
        <v>1113.37186</v>
      </c>
      <c r="J87" s="17">
        <v>1395.72493</v>
      </c>
      <c r="K87" s="17">
        <v>620.7288599999999</v>
      </c>
      <c r="L87" s="17">
        <v>1154.1274300000002</v>
      </c>
      <c r="M87" s="17">
        <v>1297.78836</v>
      </c>
      <c r="N87" s="17">
        <v>1602.3871600000002</v>
      </c>
      <c r="O87" s="17"/>
      <c r="P87" s="45"/>
    </row>
    <row r="88" spans="1:16" ht="12.75">
      <c r="A88" s="15" t="s">
        <v>38</v>
      </c>
      <c r="B88" s="17">
        <f>SUM(C88:N88)</f>
        <v>711.9634631000001</v>
      </c>
      <c r="C88" s="17">
        <v>63.05924900000002</v>
      </c>
      <c r="D88" s="17">
        <v>52.84330400000002</v>
      </c>
      <c r="E88" s="17">
        <v>55.516697000000036</v>
      </c>
      <c r="F88" s="17">
        <v>55.170969</v>
      </c>
      <c r="G88" s="17">
        <v>65.26929899999996</v>
      </c>
      <c r="H88" s="17">
        <v>66.80237600000004</v>
      </c>
      <c r="I88" s="17">
        <v>58.48091899999999</v>
      </c>
      <c r="J88" s="17">
        <v>70.64193599999999</v>
      </c>
      <c r="K88" s="17">
        <v>33.258557</v>
      </c>
      <c r="L88" s="17">
        <v>59.998761000000066</v>
      </c>
      <c r="M88" s="17">
        <v>61.61783800000003</v>
      </c>
      <c r="N88" s="17">
        <v>69.30355809999995</v>
      </c>
      <c r="O88" s="17"/>
      <c r="P88" s="45"/>
    </row>
    <row r="89" spans="1:16" ht="12.75">
      <c r="A89" s="18" t="s">
        <v>21</v>
      </c>
      <c r="B89" s="17">
        <f>+B87/B88</f>
        <v>21.780039150438814</v>
      </c>
      <c r="C89" s="17">
        <v>22.934222226465145</v>
      </c>
      <c r="D89" s="17">
        <v>23.341964953591837</v>
      </c>
      <c r="E89" s="17">
        <v>25.257444260417703</v>
      </c>
      <c r="F89" s="17">
        <v>24.594678951533368</v>
      </c>
      <c r="G89" s="17">
        <v>22.065599019226497</v>
      </c>
      <c r="H89" s="17">
        <v>21.607821105045712</v>
      </c>
      <c r="I89" s="17">
        <v>19.038207316817303</v>
      </c>
      <c r="J89" s="17">
        <v>19.757738944187484</v>
      </c>
      <c r="K89" s="17">
        <v>19.93894834342933</v>
      </c>
      <c r="L89" s="17">
        <f>+L87/L88</f>
        <v>19.235854387059742</v>
      </c>
      <c r="M89" s="17">
        <f>+M87/M88</f>
        <v>21.061893797701885</v>
      </c>
      <c r="N89" s="17">
        <f>+N87/N88</f>
        <v>23.12128271520884</v>
      </c>
      <c r="O89" s="17"/>
      <c r="P89" s="45"/>
    </row>
    <row r="90" spans="1:16" ht="12.75">
      <c r="A90" s="1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45"/>
    </row>
    <row r="91" spans="1:16" ht="12.75">
      <c r="A91" s="15" t="s">
        <v>32</v>
      </c>
      <c r="B91" s="17">
        <f>SUM(C91:N91)</f>
        <v>3628.17951000006</v>
      </c>
      <c r="C91" s="17">
        <v>152.8476999999839</v>
      </c>
      <c r="D91" s="17">
        <v>164.87967000000936</v>
      </c>
      <c r="E91" s="17">
        <v>292.31829000001017</v>
      </c>
      <c r="F91" s="17">
        <v>405.2358300000051</v>
      </c>
      <c r="G91" s="17">
        <v>410.097030000019</v>
      </c>
      <c r="H91" s="17">
        <v>336.40602000000945</v>
      </c>
      <c r="I91" s="17">
        <v>342.12255000000005</v>
      </c>
      <c r="J91" s="17">
        <v>416.57723000002443</v>
      </c>
      <c r="K91" s="17">
        <v>281.99045000001206</v>
      </c>
      <c r="L91" s="17">
        <v>450.05792000000656</v>
      </c>
      <c r="M91" s="17">
        <v>163.461959999986</v>
      </c>
      <c r="N91" s="17">
        <v>212.18485999999393</v>
      </c>
      <c r="O91" s="17"/>
      <c r="P91" s="45"/>
    </row>
    <row r="92" spans="1:16" ht="12.75">
      <c r="A92" s="13"/>
      <c r="B92" s="14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4"/>
      <c r="N92" s="14"/>
      <c r="O92" s="14"/>
      <c r="P92" s="45"/>
    </row>
    <row r="93" spans="1:16" ht="12.75">
      <c r="A93" s="13" t="s">
        <v>41</v>
      </c>
      <c r="B93" s="14">
        <f>SUM(C93:N93)</f>
        <v>1706873.2851300014</v>
      </c>
      <c r="C93" s="14">
        <f>+C96+C101+C106+C111+C115</f>
        <v>142356.5357</v>
      </c>
      <c r="D93" s="14">
        <f aca="true" t="shared" si="8" ref="D93:N93">+D96+D101+D106+D111+D115</f>
        <v>148448.52730000007</v>
      </c>
      <c r="E93" s="14">
        <f t="shared" si="8"/>
        <v>151510.35082000034</v>
      </c>
      <c r="F93" s="14">
        <f t="shared" si="8"/>
        <v>147126.85828000022</v>
      </c>
      <c r="G93" s="14">
        <f t="shared" si="8"/>
        <v>168427.79932000005</v>
      </c>
      <c r="H93" s="14">
        <f t="shared" si="8"/>
        <v>138425.7512100002</v>
      </c>
      <c r="I93" s="14">
        <f t="shared" si="8"/>
        <v>140711.64251000012</v>
      </c>
      <c r="J93" s="14">
        <f t="shared" si="8"/>
        <v>136146.9094800001</v>
      </c>
      <c r="K93" s="14">
        <f t="shared" si="8"/>
        <v>132840.78094</v>
      </c>
      <c r="L93" s="14">
        <f t="shared" si="8"/>
        <v>140922.93400000024</v>
      </c>
      <c r="M93" s="14">
        <f t="shared" si="8"/>
        <v>122802.46074000018</v>
      </c>
      <c r="N93" s="14">
        <f t="shared" si="8"/>
        <v>137152.73483000003</v>
      </c>
      <c r="O93" s="14"/>
      <c r="P93" s="45"/>
    </row>
    <row r="94" spans="1:16" ht="5.25" customHeight="1">
      <c r="A94" s="13"/>
      <c r="B94" s="1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45"/>
    </row>
    <row r="95" spans="1:16" ht="12.75">
      <c r="A95" s="15" t="s">
        <v>42</v>
      </c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45"/>
    </row>
    <row r="96" spans="1:16" ht="12.75">
      <c r="A96" s="15" t="s">
        <v>19</v>
      </c>
      <c r="B96" s="17">
        <f>SUM(C96:N96)</f>
        <v>168193.15546</v>
      </c>
      <c r="C96" s="17">
        <v>15963.00771</v>
      </c>
      <c r="D96" s="17">
        <v>28848.573539999998</v>
      </c>
      <c r="E96" s="17">
        <v>5425.847960000001</v>
      </c>
      <c r="F96" s="17">
        <v>13624.860249999996</v>
      </c>
      <c r="G96" s="17">
        <v>23681.593970000005</v>
      </c>
      <c r="H96" s="17">
        <v>2472.2216500000004</v>
      </c>
      <c r="I96" s="17">
        <v>15194.511040000005</v>
      </c>
      <c r="J96" s="17">
        <v>5936.812690000001</v>
      </c>
      <c r="K96" s="17">
        <v>15603.034119999997</v>
      </c>
      <c r="L96" s="17">
        <v>22721.503300000004</v>
      </c>
      <c r="M96" s="17">
        <v>2249.49622</v>
      </c>
      <c r="N96" s="17">
        <v>16471.693009999995</v>
      </c>
      <c r="O96" s="17"/>
      <c r="P96" s="45"/>
    </row>
    <row r="97" spans="1:16" ht="12.75">
      <c r="A97" s="15" t="s">
        <v>20</v>
      </c>
      <c r="B97" s="17">
        <f>SUM(C97:N97)</f>
        <v>9346.74360568204</v>
      </c>
      <c r="C97" s="17">
        <v>918.1848601138399</v>
      </c>
      <c r="D97" s="17">
        <v>1592.2495903709798</v>
      </c>
      <c r="E97" s="17">
        <v>307.1541842304</v>
      </c>
      <c r="F97" s="17">
        <v>699.90468195306</v>
      </c>
      <c r="G97" s="17">
        <v>1388.4645189817802</v>
      </c>
      <c r="H97" s="17">
        <v>133.64929869131998</v>
      </c>
      <c r="I97" s="17">
        <v>824.9245664520197</v>
      </c>
      <c r="J97" s="17">
        <v>344.3302808376801</v>
      </c>
      <c r="K97" s="17">
        <v>874.8853825085204</v>
      </c>
      <c r="L97" s="17">
        <v>1257.9333335582</v>
      </c>
      <c r="M97" s="17">
        <v>133.85061703136</v>
      </c>
      <c r="N97" s="17">
        <v>871.2122909528804</v>
      </c>
      <c r="O97" s="17"/>
      <c r="P97" s="45"/>
    </row>
    <row r="98" spans="1:16" ht="12.75">
      <c r="A98" s="19" t="s">
        <v>21</v>
      </c>
      <c r="B98" s="17">
        <f>+B96/B97</f>
        <v>17.994839973758626</v>
      </c>
      <c r="C98" s="17">
        <v>17.38539634384828</v>
      </c>
      <c r="D98" s="17">
        <v>18.118122758177968</v>
      </c>
      <c r="E98" s="17">
        <v>17.66490003577489</v>
      </c>
      <c r="F98" s="17">
        <v>19.46673683047853</v>
      </c>
      <c r="G98" s="17">
        <v>17.05595904414376</v>
      </c>
      <c r="H98" s="17">
        <v>18.497827330242185</v>
      </c>
      <c r="I98" s="17">
        <v>18.41927329834681</v>
      </c>
      <c r="J98" s="17">
        <v>17.241622420070158</v>
      </c>
      <c r="K98" s="17">
        <v>17.834375144389888</v>
      </c>
      <c r="L98" s="17">
        <f>+L96/L97</f>
        <v>18.062565554034396</v>
      </c>
      <c r="M98" s="17">
        <f>+M96/M97</f>
        <v>16.80602054656919</v>
      </c>
      <c r="N98" s="17">
        <f>+N96/N97</f>
        <v>18.906635249583353</v>
      </c>
      <c r="O98" s="17"/>
      <c r="P98" s="45"/>
    </row>
    <row r="99" spans="1:16" ht="12.75">
      <c r="A99" s="1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45"/>
    </row>
    <row r="100" spans="1:16" ht="12.75">
      <c r="A100" s="15" t="s">
        <v>43</v>
      </c>
      <c r="B100" s="17"/>
      <c r="C100" s="17"/>
      <c r="D100" s="17"/>
      <c r="E100" s="17"/>
      <c r="F100" s="17"/>
      <c r="G100" s="17"/>
      <c r="H100" s="17"/>
      <c r="I100" s="24"/>
      <c r="J100" s="24"/>
      <c r="K100" s="24"/>
      <c r="L100" s="24"/>
      <c r="M100" s="24"/>
      <c r="N100" s="24"/>
      <c r="O100" s="24"/>
      <c r="P100" s="45"/>
    </row>
    <row r="101" spans="1:16" ht="12.75">
      <c r="A101" s="15" t="s">
        <v>19</v>
      </c>
      <c r="B101" s="17">
        <f>SUM(C101:N101)</f>
        <v>680079.14293</v>
      </c>
      <c r="C101" s="17">
        <v>57420.04603</v>
      </c>
      <c r="D101" s="17">
        <v>56669.04740999999</v>
      </c>
      <c r="E101" s="17">
        <v>63806.601709999995</v>
      </c>
      <c r="F101" s="17">
        <v>59544.92383999998</v>
      </c>
      <c r="G101" s="17">
        <v>62246.81188000002</v>
      </c>
      <c r="H101" s="17">
        <v>53114.94648999998</v>
      </c>
      <c r="I101" s="17">
        <v>52570.89921</v>
      </c>
      <c r="J101" s="17">
        <v>63265.95931000001</v>
      </c>
      <c r="K101" s="17">
        <v>44234.09665999996</v>
      </c>
      <c r="L101" s="17">
        <v>54826.86248000005</v>
      </c>
      <c r="M101" s="17">
        <v>55200.40118999999</v>
      </c>
      <c r="N101" s="17">
        <v>57178.54671999999</v>
      </c>
      <c r="O101" s="17"/>
      <c r="P101" s="45"/>
    </row>
    <row r="102" spans="1:16" ht="12.75">
      <c r="A102" s="15" t="s">
        <v>34</v>
      </c>
      <c r="B102" s="17">
        <f>SUM(C102:N102)</f>
        <v>269989.08811415365</v>
      </c>
      <c r="C102" s="17">
        <v>22911.42595934398</v>
      </c>
      <c r="D102" s="17">
        <v>22294.970173798003</v>
      </c>
      <c r="E102" s="17">
        <v>24882.842176581922</v>
      </c>
      <c r="F102" s="17">
        <v>22521.094761221964</v>
      </c>
      <c r="G102" s="17">
        <v>24059.721212569915</v>
      </c>
      <c r="H102" s="17">
        <v>21197.940534650003</v>
      </c>
      <c r="I102" s="17">
        <v>21084.18575403199</v>
      </c>
      <c r="J102" s="17">
        <v>25780.41237236391</v>
      </c>
      <c r="K102" s="17">
        <v>18023.47923413006</v>
      </c>
      <c r="L102" s="17">
        <v>21876.71959058599</v>
      </c>
      <c r="M102" s="17">
        <v>21875.712220661975</v>
      </c>
      <c r="N102" s="17">
        <v>23480.584124213932</v>
      </c>
      <c r="O102" s="17"/>
      <c r="P102" s="45"/>
    </row>
    <row r="103" spans="1:16" ht="12.75">
      <c r="A103" s="19" t="s">
        <v>21</v>
      </c>
      <c r="B103" s="17">
        <f>+B101/B102</f>
        <v>2.518913440836753</v>
      </c>
      <c r="C103" s="17">
        <v>2.5061751342710434</v>
      </c>
      <c r="D103" s="17">
        <v>2.541786195193025</v>
      </c>
      <c r="E103" s="17">
        <v>2.564281092055092</v>
      </c>
      <c r="F103" s="17">
        <v>2.6439622261404336</v>
      </c>
      <c r="G103" s="17">
        <v>2.587179266544427</v>
      </c>
      <c r="H103" s="17">
        <v>2.505665416089768</v>
      </c>
      <c r="I103" s="17">
        <v>2.493380575531436</v>
      </c>
      <c r="J103" s="17">
        <v>2.454032092125098</v>
      </c>
      <c r="K103" s="17">
        <v>2.4542484880630773</v>
      </c>
      <c r="L103" s="17">
        <f>+L101/L102</f>
        <v>2.5061738462650127</v>
      </c>
      <c r="M103" s="17">
        <f>+M101/M102</f>
        <v>2.523364754170714</v>
      </c>
      <c r="N103" s="17">
        <f>+N101/N102</f>
        <v>2.4351415798483327</v>
      </c>
      <c r="O103" s="17"/>
      <c r="P103" s="45"/>
    </row>
    <row r="104" spans="1:16" ht="12.75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45"/>
    </row>
    <row r="105" spans="1:16" ht="12.75">
      <c r="A105" s="15" t="s">
        <v>44</v>
      </c>
      <c r="B105" s="17"/>
      <c r="C105" s="17"/>
      <c r="D105" s="17"/>
      <c r="E105" s="17"/>
      <c r="F105" s="17"/>
      <c r="G105" s="17"/>
      <c r="H105" s="17"/>
      <c r="I105" s="16"/>
      <c r="J105" s="16"/>
      <c r="K105" s="16"/>
      <c r="L105" s="16"/>
      <c r="M105" s="16"/>
      <c r="N105" s="16"/>
      <c r="O105" s="16"/>
      <c r="P105" s="45"/>
    </row>
    <row r="106" spans="1:16" ht="12.75">
      <c r="A106" s="15" t="s">
        <v>19</v>
      </c>
      <c r="B106" s="17">
        <f>SUM(C106:N106)</f>
        <v>219525.78890000004</v>
      </c>
      <c r="C106" s="17">
        <v>15103.752340000001</v>
      </c>
      <c r="D106" s="17">
        <v>13571.444309999999</v>
      </c>
      <c r="E106" s="17">
        <v>17488.05752</v>
      </c>
      <c r="F106" s="17">
        <v>16343.27124</v>
      </c>
      <c r="G106" s="17">
        <v>17321.66461</v>
      </c>
      <c r="H106" s="17">
        <v>19166.73344</v>
      </c>
      <c r="I106" s="17">
        <v>20437.488620000004</v>
      </c>
      <c r="J106" s="17">
        <v>20500.4755</v>
      </c>
      <c r="K106" s="17">
        <v>20835.38784</v>
      </c>
      <c r="L106" s="17">
        <v>19620.254029999996</v>
      </c>
      <c r="M106" s="17">
        <v>19230.143000000004</v>
      </c>
      <c r="N106" s="17">
        <v>19907.116449999994</v>
      </c>
      <c r="O106" s="17"/>
      <c r="P106" s="45"/>
    </row>
    <row r="107" spans="1:16" ht="12.75">
      <c r="A107" s="15" t="s">
        <v>26</v>
      </c>
      <c r="B107" s="17">
        <f>SUM(C107:N107)</f>
        <v>73080.88098</v>
      </c>
      <c r="C107" s="17">
        <v>5597.616089999999</v>
      </c>
      <c r="D107" s="17">
        <v>4705.25741</v>
      </c>
      <c r="E107" s="17">
        <v>5969.43118</v>
      </c>
      <c r="F107" s="17">
        <v>5633.27266</v>
      </c>
      <c r="G107" s="17">
        <v>5868.8282899999995</v>
      </c>
      <c r="H107" s="17">
        <v>6606.820919999999</v>
      </c>
      <c r="I107" s="17">
        <v>6703.66348</v>
      </c>
      <c r="J107" s="17">
        <v>7053.008950000001</v>
      </c>
      <c r="K107" s="17">
        <v>6574.6487400000005</v>
      </c>
      <c r="L107" s="17">
        <v>6299.691610000001</v>
      </c>
      <c r="M107" s="17">
        <v>6121.51151</v>
      </c>
      <c r="N107" s="17">
        <v>5947.13014</v>
      </c>
      <c r="O107" s="17"/>
      <c r="P107" s="45"/>
    </row>
    <row r="108" spans="1:16" ht="12.75">
      <c r="A108" s="19" t="s">
        <v>21</v>
      </c>
      <c r="B108" s="17">
        <f>+B106/B107</f>
        <v>3.003874419084761</v>
      </c>
      <c r="C108" s="17">
        <v>2.698247271187903</v>
      </c>
      <c r="D108" s="17">
        <v>2.8843149539825066</v>
      </c>
      <c r="E108" s="17">
        <v>2.929601999365038</v>
      </c>
      <c r="F108" s="17">
        <v>2.90120365663252</v>
      </c>
      <c r="G108" s="17">
        <v>2.951468973715706</v>
      </c>
      <c r="H108" s="17">
        <v>2.901052362714865</v>
      </c>
      <c r="I108" s="17">
        <v>3.0487044406351966</v>
      </c>
      <c r="J108" s="17">
        <v>2.9066283121617187</v>
      </c>
      <c r="K108" s="17">
        <v>3.1690495818032094</v>
      </c>
      <c r="L108" s="17">
        <f>+L106/L107</f>
        <v>3.1144784927019615</v>
      </c>
      <c r="M108" s="17">
        <f>+M106/M107</f>
        <v>3.1414043686083017</v>
      </c>
      <c r="N108" s="17">
        <f>+N106/N107</f>
        <v>3.347348381718782</v>
      </c>
      <c r="O108" s="17"/>
      <c r="P108" s="45"/>
    </row>
    <row r="109" spans="1:16" ht="12.75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45"/>
    </row>
    <row r="110" spans="1:16" ht="12.75">
      <c r="A110" s="15" t="s">
        <v>45</v>
      </c>
      <c r="B110" s="17"/>
      <c r="C110" s="17"/>
      <c r="D110" s="17"/>
      <c r="E110" s="17"/>
      <c r="F110" s="17"/>
      <c r="G110" s="17"/>
      <c r="H110" s="17"/>
      <c r="I110" s="24"/>
      <c r="J110" s="24"/>
      <c r="K110" s="24"/>
      <c r="L110" s="24"/>
      <c r="M110" s="24"/>
      <c r="N110" s="24"/>
      <c r="O110" s="24"/>
      <c r="P110" s="45"/>
    </row>
    <row r="111" spans="1:16" ht="12.75">
      <c r="A111" s="15" t="s">
        <v>19</v>
      </c>
      <c r="B111" s="17">
        <f>SUM(C111:N111)</f>
        <v>22676.335329999998</v>
      </c>
      <c r="C111" s="39">
        <v>3279.74436</v>
      </c>
      <c r="D111" s="39">
        <v>3671.57779</v>
      </c>
      <c r="E111" s="39">
        <v>2085.92103</v>
      </c>
      <c r="F111" s="39">
        <v>2480.8296299999997</v>
      </c>
      <c r="G111" s="39">
        <v>2547.56538</v>
      </c>
      <c r="H111" s="39">
        <v>3347.902</v>
      </c>
      <c r="I111" s="39">
        <v>0</v>
      </c>
      <c r="J111" s="39">
        <v>86.252</v>
      </c>
      <c r="K111" s="39">
        <v>0</v>
      </c>
      <c r="L111" s="39">
        <v>2987.80274</v>
      </c>
      <c r="M111" s="17">
        <v>0</v>
      </c>
      <c r="N111" s="17">
        <v>2188.7403999999997</v>
      </c>
      <c r="O111" s="17"/>
      <c r="P111" s="45"/>
    </row>
    <row r="112" spans="1:16" ht="12.75">
      <c r="A112" s="15" t="s">
        <v>46</v>
      </c>
      <c r="B112" s="17">
        <f>SUM(C112:N112)</f>
        <v>148.90522497999999</v>
      </c>
      <c r="C112" s="39">
        <v>24.567719509999996</v>
      </c>
      <c r="D112" s="39">
        <v>26.87862044</v>
      </c>
      <c r="E112" s="39">
        <v>15.812002969999998</v>
      </c>
      <c r="F112" s="39">
        <v>18.53249872</v>
      </c>
      <c r="G112" s="39">
        <v>16.64856479</v>
      </c>
      <c r="H112" s="39">
        <v>18.00000905</v>
      </c>
      <c r="I112" s="39">
        <v>0</v>
      </c>
      <c r="J112" s="39">
        <v>0.5000055</v>
      </c>
      <c r="K112" s="39">
        <v>0</v>
      </c>
      <c r="L112" s="39">
        <v>16.508994</v>
      </c>
      <c r="M112" s="17">
        <v>0</v>
      </c>
      <c r="N112" s="17">
        <v>11.45681</v>
      </c>
      <c r="O112" s="17"/>
      <c r="P112" s="45"/>
    </row>
    <row r="113" spans="1:16" ht="12.75">
      <c r="A113" s="19" t="s">
        <v>21</v>
      </c>
      <c r="B113" s="17">
        <f>+B111/B112</f>
        <v>152.28703581788847</v>
      </c>
      <c r="C113" s="17">
        <v>133.49811970398878</v>
      </c>
      <c r="D113" s="17">
        <v>136.59844627055568</v>
      </c>
      <c r="E113" s="17">
        <v>131.92010107496205</v>
      </c>
      <c r="F113" s="17">
        <v>133.86374214734062</v>
      </c>
      <c r="G113" s="17">
        <v>153.02011988025546</v>
      </c>
      <c r="H113" s="17">
        <v>185.99446204167327</v>
      </c>
      <c r="I113" s="17">
        <v>0</v>
      </c>
      <c r="J113" s="17">
        <v>172.50210247687275</v>
      </c>
      <c r="K113" s="17">
        <v>0</v>
      </c>
      <c r="L113" s="17">
        <f>IF(L112=0,0,+L111/L112)</f>
        <v>180.98030322138345</v>
      </c>
      <c r="M113" s="17">
        <f>IF(M112=0,0,+M111/M112)</f>
        <v>0</v>
      </c>
      <c r="N113" s="17">
        <f>IF(N112=0,0,+N111/N112)</f>
        <v>191.04274226420787</v>
      </c>
      <c r="O113" s="17"/>
      <c r="P113" s="45"/>
    </row>
    <row r="114" spans="1:16" ht="12.75">
      <c r="A114" s="1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45"/>
    </row>
    <row r="115" spans="1:16" ht="12.75">
      <c r="A115" s="15" t="s">
        <v>74</v>
      </c>
      <c r="B115" s="17">
        <f>SUM(C115:N115)</f>
        <v>616398.8625100018</v>
      </c>
      <c r="C115" s="17">
        <f>(+C117+C124+C127+C129+C131+C134+C136+C138+C141+C152+C154+C159+C162)</f>
        <v>50589.98526000001</v>
      </c>
      <c r="D115" s="17">
        <f aca="true" t="shared" si="9" ref="D115:N115">(+D117+D124+D127+D129+D131+D134+D136+D138+D141+D152+D154+D159+D162)</f>
        <v>45687.88425000012</v>
      </c>
      <c r="E115" s="17">
        <f t="shared" si="9"/>
        <v>62703.922600000355</v>
      </c>
      <c r="F115" s="17">
        <f t="shared" si="9"/>
        <v>55132.973320000245</v>
      </c>
      <c r="G115" s="17">
        <f t="shared" si="9"/>
        <v>62630.16348000002</v>
      </c>
      <c r="H115" s="17">
        <f t="shared" si="9"/>
        <v>60323.94763000022</v>
      </c>
      <c r="I115" s="17">
        <f t="shared" si="9"/>
        <v>52508.743640000095</v>
      </c>
      <c r="J115" s="17">
        <f t="shared" si="9"/>
        <v>46357.40998000007</v>
      </c>
      <c r="K115" s="17">
        <f t="shared" si="9"/>
        <v>52168.26232000004</v>
      </c>
      <c r="L115" s="17">
        <f t="shared" si="9"/>
        <v>40766.51145000021</v>
      </c>
      <c r="M115" s="17">
        <f t="shared" si="9"/>
        <v>46122.4203300002</v>
      </c>
      <c r="N115" s="17">
        <f t="shared" si="9"/>
        <v>41406.63825000005</v>
      </c>
      <c r="O115" s="17"/>
      <c r="P115" s="45"/>
    </row>
    <row r="116" spans="1:16" ht="12.75">
      <c r="A116" s="1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45"/>
    </row>
    <row r="117" spans="1:16" ht="12.75">
      <c r="A117" s="42" t="s">
        <v>47</v>
      </c>
      <c r="B117" s="17">
        <f>SUM(C117:N117)</f>
        <v>186444.22284000163</v>
      </c>
      <c r="C117" s="17">
        <v>14015.11212999999</v>
      </c>
      <c r="D117" s="17">
        <v>18760.78650000013</v>
      </c>
      <c r="E117" s="17">
        <v>18145.83011000038</v>
      </c>
      <c r="F117" s="17">
        <v>16783.096530000228</v>
      </c>
      <c r="G117" s="17">
        <v>17220.0296</v>
      </c>
      <c r="H117" s="17">
        <v>12747.765000000158</v>
      </c>
      <c r="I117" s="17">
        <v>16336.000580000102</v>
      </c>
      <c r="J117" s="17">
        <v>14234.317880000039</v>
      </c>
      <c r="K117" s="17">
        <v>17008.43262000004</v>
      </c>
      <c r="L117" s="17">
        <v>12571.268580000222</v>
      </c>
      <c r="M117" s="17">
        <v>14642.6535100002</v>
      </c>
      <c r="N117" s="17">
        <v>13978.929800000089</v>
      </c>
      <c r="O117" s="17"/>
      <c r="P117" s="45"/>
    </row>
    <row r="118" spans="1:16" ht="12.75">
      <c r="A118" s="25" t="s">
        <v>48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45"/>
    </row>
    <row r="119" spans="1:16" ht="12.75">
      <c r="A119" s="25" t="s">
        <v>49</v>
      </c>
      <c r="B119" s="17">
        <f>SUM(C119:N119)</f>
        <v>17192.5354</v>
      </c>
      <c r="C119" s="17">
        <v>1623.9761899999992</v>
      </c>
      <c r="D119" s="17">
        <v>875.3640899999999</v>
      </c>
      <c r="E119" s="17">
        <v>1677.9712299999999</v>
      </c>
      <c r="F119" s="17">
        <v>1621.3951199999997</v>
      </c>
      <c r="G119" s="17">
        <v>1090.3889199999999</v>
      </c>
      <c r="H119" s="17">
        <v>1362.81706</v>
      </c>
      <c r="I119" s="17">
        <v>1252.1353</v>
      </c>
      <c r="J119" s="17">
        <v>1361.4517400000004</v>
      </c>
      <c r="K119" s="17">
        <v>1635.7578900000003</v>
      </c>
      <c r="L119" s="17">
        <v>1571.9707200000003</v>
      </c>
      <c r="M119" s="17">
        <v>1910.9873700000003</v>
      </c>
      <c r="N119" s="17">
        <v>1208.31977</v>
      </c>
      <c r="O119" s="17"/>
      <c r="P119" s="45"/>
    </row>
    <row r="120" spans="1:16" ht="12.75">
      <c r="A120" s="25" t="s">
        <v>50</v>
      </c>
      <c r="B120" s="17">
        <f>SUM(C120:N120)</f>
        <v>1019.6233000000001</v>
      </c>
      <c r="C120" s="17">
        <v>28.52349</v>
      </c>
      <c r="D120" s="17">
        <v>68.52201</v>
      </c>
      <c r="E120" s="17">
        <v>148.23102000000003</v>
      </c>
      <c r="F120" s="17">
        <v>26.31032</v>
      </c>
      <c r="G120" s="17">
        <v>81.70007000000001</v>
      </c>
      <c r="H120" s="17">
        <v>126.69422000000002</v>
      </c>
      <c r="I120" s="17">
        <v>65.53670000000001</v>
      </c>
      <c r="J120" s="17">
        <v>111.15909</v>
      </c>
      <c r="K120" s="17">
        <v>59.69427</v>
      </c>
      <c r="L120" s="17">
        <v>96.44798</v>
      </c>
      <c r="M120" s="17">
        <v>106.84986</v>
      </c>
      <c r="N120" s="17">
        <v>99.95427</v>
      </c>
      <c r="O120" s="17"/>
      <c r="P120" s="45"/>
    </row>
    <row r="121" spans="1:16" ht="12.75">
      <c r="A121" s="25" t="s">
        <v>51</v>
      </c>
      <c r="B121" s="17">
        <f>SUM(C121:N121)</f>
        <v>27577.821930000006</v>
      </c>
      <c r="C121" s="17">
        <v>2781.6709399999995</v>
      </c>
      <c r="D121" s="17">
        <v>2876.2048600000016</v>
      </c>
      <c r="E121" s="17">
        <v>3034.8568299999993</v>
      </c>
      <c r="F121" s="17">
        <v>2328.71211</v>
      </c>
      <c r="G121" s="17">
        <v>2558.847989999999</v>
      </c>
      <c r="H121" s="17">
        <v>2009.2370600000004</v>
      </c>
      <c r="I121" s="17">
        <v>2116.810710000001</v>
      </c>
      <c r="J121" s="17">
        <v>2154.2626500000006</v>
      </c>
      <c r="K121" s="17">
        <v>2112.565110000001</v>
      </c>
      <c r="L121" s="17">
        <v>1667.5760799999994</v>
      </c>
      <c r="M121" s="17">
        <v>2144.654290000001</v>
      </c>
      <c r="N121" s="17">
        <v>1792.4233000000004</v>
      </c>
      <c r="O121" s="17"/>
      <c r="P121" s="45"/>
    </row>
    <row r="122" spans="1:16" ht="12.75">
      <c r="A122" s="25" t="s">
        <v>52</v>
      </c>
      <c r="B122" s="17">
        <f>SUM(C122:N122)</f>
        <v>2896.7933099999996</v>
      </c>
      <c r="C122" s="17">
        <v>126.58829</v>
      </c>
      <c r="D122" s="17">
        <v>236.09627000000003</v>
      </c>
      <c r="E122" s="17">
        <v>189.22857</v>
      </c>
      <c r="F122" s="17">
        <v>310.7719400000001</v>
      </c>
      <c r="G122" s="17">
        <v>273.9531099999999</v>
      </c>
      <c r="H122" s="17">
        <v>205.75385999999997</v>
      </c>
      <c r="I122" s="17">
        <v>262.88896</v>
      </c>
      <c r="J122" s="17">
        <v>189.98999999999998</v>
      </c>
      <c r="K122" s="17">
        <v>261.91487</v>
      </c>
      <c r="L122" s="17">
        <v>253.91155</v>
      </c>
      <c r="M122" s="17">
        <v>270.3232</v>
      </c>
      <c r="N122" s="17">
        <v>315.37269</v>
      </c>
      <c r="O122" s="17"/>
      <c r="P122" s="45"/>
    </row>
    <row r="123" spans="1:16" ht="12.75">
      <c r="A123" s="1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45"/>
    </row>
    <row r="124" spans="1:16" ht="12.75">
      <c r="A124" s="25" t="s">
        <v>53</v>
      </c>
      <c r="B124" s="17">
        <f>SUM(C124:N124)</f>
        <v>97481.12770000003</v>
      </c>
      <c r="C124" s="17">
        <v>9083.63883</v>
      </c>
      <c r="D124" s="17">
        <v>6972.554400000001</v>
      </c>
      <c r="E124" s="17">
        <v>10366.996319999993</v>
      </c>
      <c r="F124" s="17">
        <v>8339.905530000004</v>
      </c>
      <c r="G124" s="17">
        <v>10396.907720000001</v>
      </c>
      <c r="H124" s="17">
        <v>10737.833000000015</v>
      </c>
      <c r="I124" s="17">
        <v>9029.401080000009</v>
      </c>
      <c r="J124" s="17">
        <v>8813.577930000009</v>
      </c>
      <c r="K124" s="17">
        <v>5588.8711900000035</v>
      </c>
      <c r="L124" s="17">
        <v>8286.813459999996</v>
      </c>
      <c r="M124" s="17">
        <v>5124.757499999996</v>
      </c>
      <c r="N124" s="17">
        <v>4739.8707399999985</v>
      </c>
      <c r="O124" s="17"/>
      <c r="P124" s="45"/>
    </row>
    <row r="125" spans="1:16" ht="12.75">
      <c r="A125" s="26" t="s">
        <v>54</v>
      </c>
      <c r="B125" s="17">
        <f>SUM(C125:N125)</f>
        <v>36929.809639999985</v>
      </c>
      <c r="C125" s="17">
        <v>3470.6028199999996</v>
      </c>
      <c r="D125" s="17">
        <v>2342.337039999999</v>
      </c>
      <c r="E125" s="17">
        <v>3766.575799999998</v>
      </c>
      <c r="F125" s="17">
        <v>2572.617860000001</v>
      </c>
      <c r="G125" s="17">
        <v>4080.3874400000013</v>
      </c>
      <c r="H125" s="17">
        <v>3037.4501499999983</v>
      </c>
      <c r="I125" s="17">
        <v>2568.5139899999995</v>
      </c>
      <c r="J125" s="17">
        <v>3963.6766599999983</v>
      </c>
      <c r="K125" s="17">
        <v>2832.396329999999</v>
      </c>
      <c r="L125" s="17">
        <v>4731.132259999998</v>
      </c>
      <c r="M125" s="17">
        <v>2161.30742</v>
      </c>
      <c r="N125" s="17">
        <v>1402.81187</v>
      </c>
      <c r="O125" s="17"/>
      <c r="P125" s="45"/>
    </row>
    <row r="126" spans="1:16" ht="12.75">
      <c r="A126" s="1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45"/>
    </row>
    <row r="127" spans="1:16" ht="12.75">
      <c r="A127" s="25" t="s">
        <v>55</v>
      </c>
      <c r="B127" s="17">
        <f>SUM(C127:N127)</f>
        <v>39983.221580000005</v>
      </c>
      <c r="C127" s="17">
        <v>2152.50552</v>
      </c>
      <c r="D127" s="17">
        <v>2973.70444</v>
      </c>
      <c r="E127" s="17">
        <v>2995.9269299999996</v>
      </c>
      <c r="F127" s="17">
        <v>3346.5078200000007</v>
      </c>
      <c r="G127" s="17">
        <v>3845.68784</v>
      </c>
      <c r="H127" s="17">
        <v>3994.4595</v>
      </c>
      <c r="I127" s="17">
        <v>3405.692830000001</v>
      </c>
      <c r="J127" s="17">
        <v>4029.36498</v>
      </c>
      <c r="K127" s="17">
        <v>2941.785370000001</v>
      </c>
      <c r="L127" s="17">
        <v>3371.60037</v>
      </c>
      <c r="M127" s="17">
        <v>3382.3070700000007</v>
      </c>
      <c r="N127" s="17">
        <v>3543.6789099999996</v>
      </c>
      <c r="O127" s="17"/>
      <c r="P127" s="45"/>
    </row>
    <row r="128" spans="1:16" ht="12.75">
      <c r="A128" s="1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45"/>
    </row>
    <row r="129" spans="1:16" ht="12.75">
      <c r="A129" s="25" t="s">
        <v>56</v>
      </c>
      <c r="B129" s="17">
        <f>SUM(C129:N129)</f>
        <v>42554.41299</v>
      </c>
      <c r="C129" s="17">
        <v>4577.203419999998</v>
      </c>
      <c r="D129" s="17">
        <v>3250.27414</v>
      </c>
      <c r="E129" s="17">
        <v>3562.6062700000007</v>
      </c>
      <c r="F129" s="17">
        <v>3828.9139700000005</v>
      </c>
      <c r="G129" s="17">
        <v>5241.37161</v>
      </c>
      <c r="H129" s="17">
        <v>3224.81131</v>
      </c>
      <c r="I129" s="17">
        <v>2505.039869999999</v>
      </c>
      <c r="J129" s="17">
        <v>4171.089040000003</v>
      </c>
      <c r="K129" s="17">
        <v>5089.101139999997</v>
      </c>
      <c r="L129" s="17">
        <v>2303.81486</v>
      </c>
      <c r="M129" s="17">
        <v>2695.0400299999997</v>
      </c>
      <c r="N129" s="17">
        <v>2105.1473300000002</v>
      </c>
      <c r="O129" s="17"/>
      <c r="P129" s="45"/>
    </row>
    <row r="130" spans="1:16" ht="12.75">
      <c r="A130" s="1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45"/>
    </row>
    <row r="131" spans="1:16" ht="12.75">
      <c r="A131" s="25" t="s">
        <v>57</v>
      </c>
      <c r="B131" s="17">
        <f>SUM(C131:N131)</f>
        <v>3822.3960599999996</v>
      </c>
      <c r="C131" s="17">
        <v>521.05062</v>
      </c>
      <c r="D131" s="17">
        <v>325.24065999999993</v>
      </c>
      <c r="E131" s="17">
        <v>499.56639</v>
      </c>
      <c r="F131" s="17">
        <v>500.94343000000003</v>
      </c>
      <c r="G131" s="17">
        <v>670.1839199999998</v>
      </c>
      <c r="H131" s="17">
        <v>333.59836999999993</v>
      </c>
      <c r="I131" s="17">
        <v>53.67143</v>
      </c>
      <c r="J131" s="17">
        <v>365.35091000000006</v>
      </c>
      <c r="K131" s="17">
        <v>144.09131999999997</v>
      </c>
      <c r="L131" s="17">
        <v>107.86984000000001</v>
      </c>
      <c r="M131" s="17">
        <v>107.82682</v>
      </c>
      <c r="N131" s="17">
        <v>193.00235</v>
      </c>
      <c r="O131" s="17"/>
      <c r="P131" s="45"/>
    </row>
    <row r="132" spans="1:16" ht="12.75">
      <c r="A132" s="43" t="s">
        <v>58</v>
      </c>
      <c r="B132" s="17">
        <f>SUM(C132:N132)</f>
        <v>3385.17736</v>
      </c>
      <c r="C132" s="17">
        <v>486.22176999999994</v>
      </c>
      <c r="D132" s="17">
        <v>287.11445999999995</v>
      </c>
      <c r="E132" s="17">
        <v>451.00928000000005</v>
      </c>
      <c r="F132" s="17">
        <v>464.80073000000004</v>
      </c>
      <c r="G132" s="17">
        <v>628.45709</v>
      </c>
      <c r="H132" s="17">
        <v>297.98008999999996</v>
      </c>
      <c r="I132" s="17">
        <v>23</v>
      </c>
      <c r="J132" s="17">
        <v>335.49364</v>
      </c>
      <c r="K132" s="17">
        <v>118.39529999999999</v>
      </c>
      <c r="L132" s="17">
        <v>54.25</v>
      </c>
      <c r="M132" s="17">
        <v>83.42</v>
      </c>
      <c r="N132" s="17">
        <v>155.035</v>
      </c>
      <c r="O132" s="17"/>
      <c r="P132" s="45"/>
    </row>
    <row r="133" spans="1:16" ht="12.75">
      <c r="A133" s="15"/>
      <c r="B133" s="17"/>
      <c r="C133" s="27"/>
      <c r="D133" s="27"/>
      <c r="E133" s="27"/>
      <c r="F133" s="27"/>
      <c r="G133" s="27"/>
      <c r="H133" s="27"/>
      <c r="I133" s="17"/>
      <c r="J133" s="17"/>
      <c r="K133" s="17"/>
      <c r="L133" s="17"/>
      <c r="M133" s="17"/>
      <c r="N133" s="17"/>
      <c r="O133" s="17"/>
      <c r="P133" s="45"/>
    </row>
    <row r="134" spans="1:16" ht="12.75">
      <c r="A134" s="25" t="s">
        <v>78</v>
      </c>
      <c r="B134" s="17">
        <f>SUM(C134:N134)</f>
        <v>3438.18516</v>
      </c>
      <c r="C134" s="17">
        <v>217.49352</v>
      </c>
      <c r="D134" s="17">
        <v>372.87087999999994</v>
      </c>
      <c r="E134" s="17">
        <v>373.8093700000001</v>
      </c>
      <c r="F134" s="17">
        <v>167.64059</v>
      </c>
      <c r="G134" s="17">
        <v>245.24659</v>
      </c>
      <c r="H134" s="17">
        <v>211.25211000000002</v>
      </c>
      <c r="I134" s="17">
        <v>302.92305999999996</v>
      </c>
      <c r="J134" s="17">
        <v>218.42475</v>
      </c>
      <c r="K134" s="17">
        <v>203.11908000000003</v>
      </c>
      <c r="L134" s="17">
        <v>314.24539999999996</v>
      </c>
      <c r="M134" s="17">
        <v>347.53291</v>
      </c>
      <c r="N134" s="17">
        <v>463.62690000000003</v>
      </c>
      <c r="O134" s="17"/>
      <c r="P134" s="45"/>
    </row>
    <row r="135" spans="1:16" ht="12.75">
      <c r="A135" s="15"/>
      <c r="B135" s="17"/>
      <c r="C135" s="27"/>
      <c r="D135" s="27"/>
      <c r="E135" s="27"/>
      <c r="F135" s="27"/>
      <c r="G135" s="27"/>
      <c r="H135" s="27"/>
      <c r="I135" s="17"/>
      <c r="J135" s="17"/>
      <c r="K135" s="17"/>
      <c r="L135" s="17"/>
      <c r="M135" s="17"/>
      <c r="N135" s="17"/>
      <c r="O135" s="17"/>
      <c r="P135" s="45"/>
    </row>
    <row r="136" spans="1:16" ht="12.75">
      <c r="A136" s="25" t="s">
        <v>59</v>
      </c>
      <c r="B136" s="17">
        <f>SUM(C136:N136)</f>
        <v>10990.72628</v>
      </c>
      <c r="C136" s="17">
        <v>1068.4952700000008</v>
      </c>
      <c r="D136" s="17">
        <v>1069.782049999999</v>
      </c>
      <c r="E136" s="17">
        <v>925.9195700000002</v>
      </c>
      <c r="F136" s="17">
        <v>818.9577200000001</v>
      </c>
      <c r="G136" s="17">
        <v>726.92519</v>
      </c>
      <c r="H136" s="17">
        <v>698.4204199999997</v>
      </c>
      <c r="I136" s="17">
        <v>880.7768800000003</v>
      </c>
      <c r="J136" s="17">
        <v>991.0267000000003</v>
      </c>
      <c r="K136" s="17">
        <v>660.68675</v>
      </c>
      <c r="L136" s="17">
        <v>1089.29095</v>
      </c>
      <c r="M136" s="17">
        <v>762.8153999999996</v>
      </c>
      <c r="N136" s="17">
        <v>1297.62938</v>
      </c>
      <c r="O136" s="17"/>
      <c r="P136" s="45"/>
    </row>
    <row r="137" spans="1:16" ht="12.75">
      <c r="A137" s="15"/>
      <c r="B137" s="17"/>
      <c r="C137" s="27"/>
      <c r="D137" s="27"/>
      <c r="E137" s="27"/>
      <c r="F137" s="27"/>
      <c r="G137" s="27"/>
      <c r="H137" s="27"/>
      <c r="I137" s="17"/>
      <c r="J137" s="17"/>
      <c r="K137" s="17"/>
      <c r="L137" s="17"/>
      <c r="M137" s="17"/>
      <c r="N137" s="17"/>
      <c r="O137" s="17"/>
      <c r="P137" s="45"/>
    </row>
    <row r="138" spans="1:16" ht="12.75">
      <c r="A138" s="25" t="s">
        <v>60</v>
      </c>
      <c r="B138" s="17">
        <f>SUM(C138:N138)</f>
        <v>7455.5611499999995</v>
      </c>
      <c r="C138" s="17">
        <v>357.4400999999999</v>
      </c>
      <c r="D138" s="17">
        <v>683.2166199999999</v>
      </c>
      <c r="E138" s="17">
        <v>629.6655599999999</v>
      </c>
      <c r="F138" s="17">
        <v>755.75603</v>
      </c>
      <c r="G138" s="17">
        <v>803.6965400000001</v>
      </c>
      <c r="H138" s="17">
        <v>996.46994</v>
      </c>
      <c r="I138" s="17">
        <v>774.5502799999999</v>
      </c>
      <c r="J138" s="17">
        <v>708.3300300000001</v>
      </c>
      <c r="K138" s="17">
        <v>517.2099099999998</v>
      </c>
      <c r="L138" s="17">
        <v>440.80092999999994</v>
      </c>
      <c r="M138" s="17">
        <v>402.05268999999987</v>
      </c>
      <c r="N138" s="17">
        <v>386.37252</v>
      </c>
      <c r="O138" s="17"/>
      <c r="P138" s="45"/>
    </row>
    <row r="139" spans="1:16" ht="12.75">
      <c r="A139" s="43" t="s">
        <v>61</v>
      </c>
      <c r="B139" s="17">
        <f>SUM(C139:N139)</f>
        <v>2095.7803599999997</v>
      </c>
      <c r="C139" s="17">
        <v>19.296380000000003</v>
      </c>
      <c r="D139" s="17">
        <v>109.43867000000004</v>
      </c>
      <c r="E139" s="17">
        <v>208.63612000000003</v>
      </c>
      <c r="F139" s="17">
        <v>265.98866000000004</v>
      </c>
      <c r="G139" s="17">
        <v>318.6571299999998</v>
      </c>
      <c r="H139" s="17">
        <v>361.6077799999998</v>
      </c>
      <c r="I139" s="17">
        <v>312.0879099999999</v>
      </c>
      <c r="J139" s="17">
        <v>131.59138000000004</v>
      </c>
      <c r="K139" s="17">
        <v>86.55085000000003</v>
      </c>
      <c r="L139" s="17">
        <v>86.57103</v>
      </c>
      <c r="M139" s="17">
        <v>77.62476</v>
      </c>
      <c r="N139" s="17">
        <v>117.72969000000002</v>
      </c>
      <c r="O139" s="17"/>
      <c r="P139" s="45"/>
    </row>
    <row r="140" spans="1:16" ht="12.75">
      <c r="A140" s="15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45"/>
    </row>
    <row r="141" spans="1:16" ht="12.75">
      <c r="A141" s="28" t="s">
        <v>79</v>
      </c>
      <c r="B141" s="17">
        <f>SUM(C141:N141)</f>
        <v>59628.04688000002</v>
      </c>
      <c r="C141" s="17">
        <v>2139.99156</v>
      </c>
      <c r="D141" s="17">
        <v>2846.1806700000006</v>
      </c>
      <c r="E141" s="17">
        <v>2588.578039999999</v>
      </c>
      <c r="F141" s="17">
        <v>12070.022649999995</v>
      </c>
      <c r="G141" s="17">
        <v>12350.196610000006</v>
      </c>
      <c r="H141" s="17">
        <v>5110.32652</v>
      </c>
      <c r="I141" s="17">
        <v>10607.376440000004</v>
      </c>
      <c r="J141" s="17">
        <v>2879.119550000001</v>
      </c>
      <c r="K141" s="17">
        <v>2583.4673600000015</v>
      </c>
      <c r="L141" s="17">
        <v>2486.57871</v>
      </c>
      <c r="M141" s="17">
        <v>2273.3118600000007</v>
      </c>
      <c r="N141" s="17">
        <v>1692.8969100000002</v>
      </c>
      <c r="O141" s="17"/>
      <c r="P141" s="45"/>
    </row>
    <row r="142" spans="1:16" ht="12.75">
      <c r="A142" s="29" t="s">
        <v>48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45"/>
    </row>
    <row r="143" spans="1:16" ht="12.75">
      <c r="A143" s="30" t="s">
        <v>62</v>
      </c>
      <c r="B143" s="17">
        <f aca="true" t="shared" si="10" ref="B143:B150">SUM(C143:N143)</f>
        <v>2891.63712</v>
      </c>
      <c r="C143" s="17">
        <v>198.76345999999998</v>
      </c>
      <c r="D143" s="17">
        <v>348.97924</v>
      </c>
      <c r="E143" s="17">
        <v>103.76010000000001</v>
      </c>
      <c r="F143" s="17">
        <v>237.28817999999998</v>
      </c>
      <c r="G143" s="17">
        <v>214.78452</v>
      </c>
      <c r="H143" s="17">
        <v>177.444</v>
      </c>
      <c r="I143" s="17">
        <v>352.93913</v>
      </c>
      <c r="J143" s="17">
        <v>425.57645</v>
      </c>
      <c r="K143" s="17">
        <v>178.6205</v>
      </c>
      <c r="L143" s="17">
        <v>357.44084</v>
      </c>
      <c r="M143" s="17">
        <v>296.0407</v>
      </c>
      <c r="N143" s="17">
        <v>0</v>
      </c>
      <c r="O143" s="17"/>
      <c r="P143" s="45"/>
    </row>
    <row r="144" spans="1:16" ht="12.75">
      <c r="A144" s="30" t="s">
        <v>63</v>
      </c>
      <c r="B144" s="17">
        <f t="shared" si="10"/>
        <v>762.39586</v>
      </c>
      <c r="C144" s="17">
        <v>32.482099999999996</v>
      </c>
      <c r="D144" s="17">
        <v>225.8065</v>
      </c>
      <c r="E144" s="17">
        <v>0</v>
      </c>
      <c r="F144" s="17">
        <v>31.637340000000002</v>
      </c>
      <c r="G144" s="17">
        <v>29.4935</v>
      </c>
      <c r="H144" s="17">
        <v>249.85</v>
      </c>
      <c r="I144" s="17">
        <v>0.5</v>
      </c>
      <c r="J144" s="17">
        <v>27.97675</v>
      </c>
      <c r="K144" s="17">
        <v>75.60517999999999</v>
      </c>
      <c r="L144" s="17">
        <v>54.50969</v>
      </c>
      <c r="M144" s="17">
        <v>31.7148</v>
      </c>
      <c r="N144" s="17">
        <v>2.82</v>
      </c>
      <c r="O144" s="17"/>
      <c r="P144" s="45"/>
    </row>
    <row r="145" spans="1:16" ht="12.75">
      <c r="A145" s="30" t="s">
        <v>66</v>
      </c>
      <c r="B145" s="17">
        <f t="shared" si="10"/>
        <v>0.17439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0.17439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/>
      <c r="P145" s="45"/>
    </row>
    <row r="146" spans="1:16" ht="12.75">
      <c r="A146" s="40" t="s">
        <v>65</v>
      </c>
      <c r="B146" s="17">
        <f t="shared" si="10"/>
        <v>6090.97925</v>
      </c>
      <c r="C146" s="17">
        <v>523.32617</v>
      </c>
      <c r="D146" s="17">
        <v>328.63079999999997</v>
      </c>
      <c r="E146" s="17">
        <v>574.1669699999999</v>
      </c>
      <c r="F146" s="17">
        <v>289.39425</v>
      </c>
      <c r="G146" s="17">
        <v>252.34384999999995</v>
      </c>
      <c r="H146" s="17">
        <v>859.61614</v>
      </c>
      <c r="I146" s="17">
        <v>481.79707</v>
      </c>
      <c r="J146" s="17">
        <v>653.23118</v>
      </c>
      <c r="K146" s="17">
        <v>302.79831</v>
      </c>
      <c r="L146" s="17">
        <v>706.14087</v>
      </c>
      <c r="M146" s="17">
        <v>560.5213999999999</v>
      </c>
      <c r="N146" s="17">
        <v>559.01224</v>
      </c>
      <c r="O146" s="17"/>
      <c r="P146" s="45"/>
    </row>
    <row r="147" spans="1:16" ht="12.75">
      <c r="A147" s="30" t="s">
        <v>64</v>
      </c>
      <c r="B147" s="17">
        <f t="shared" si="10"/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/>
      <c r="P147" s="45"/>
    </row>
    <row r="148" spans="1:16" ht="12.75">
      <c r="A148" s="30" t="s">
        <v>67</v>
      </c>
      <c r="B148" s="17">
        <f t="shared" si="10"/>
        <v>1002.0328900000001</v>
      </c>
      <c r="C148" s="17">
        <v>49.49826</v>
      </c>
      <c r="D148" s="17">
        <v>62.72362</v>
      </c>
      <c r="E148" s="17">
        <v>42.11529</v>
      </c>
      <c r="F148" s="17">
        <v>101.2182</v>
      </c>
      <c r="G148" s="17">
        <v>26.42858</v>
      </c>
      <c r="H148" s="17">
        <v>223.29509</v>
      </c>
      <c r="I148" s="17">
        <v>59.04728</v>
      </c>
      <c r="J148" s="17">
        <v>81.62904</v>
      </c>
      <c r="K148" s="17">
        <v>51.3957</v>
      </c>
      <c r="L148" s="17">
        <v>169.98608</v>
      </c>
      <c r="M148" s="17">
        <v>84.97653</v>
      </c>
      <c r="N148" s="17">
        <v>49.71922</v>
      </c>
      <c r="O148" s="17"/>
      <c r="P148" s="45"/>
    </row>
    <row r="149" spans="1:16" ht="12.75">
      <c r="A149" s="30" t="s">
        <v>68</v>
      </c>
      <c r="B149" s="17">
        <f t="shared" si="10"/>
        <v>1968.9416800000001</v>
      </c>
      <c r="C149" s="17">
        <v>41.37444</v>
      </c>
      <c r="D149" s="17">
        <v>99.42469</v>
      </c>
      <c r="E149" s="17">
        <v>184.98925999999997</v>
      </c>
      <c r="F149" s="17">
        <v>103.96260000000001</v>
      </c>
      <c r="G149" s="17">
        <v>95.38680000000001</v>
      </c>
      <c r="H149" s="17">
        <v>133.97817</v>
      </c>
      <c r="I149" s="17">
        <v>92.00752</v>
      </c>
      <c r="J149" s="17">
        <v>349.70836</v>
      </c>
      <c r="K149" s="17">
        <v>455.35035000000005</v>
      </c>
      <c r="L149" s="17">
        <v>177.95866999999998</v>
      </c>
      <c r="M149" s="17">
        <v>177.72114000000002</v>
      </c>
      <c r="N149" s="17">
        <v>57.07968</v>
      </c>
      <c r="O149" s="17"/>
      <c r="P149" s="45"/>
    </row>
    <row r="150" spans="1:16" ht="12.75">
      <c r="A150" s="30" t="s">
        <v>69</v>
      </c>
      <c r="B150" s="17">
        <f t="shared" si="10"/>
        <v>9375.618909999997</v>
      </c>
      <c r="C150" s="17">
        <v>0</v>
      </c>
      <c r="D150" s="17">
        <v>0</v>
      </c>
      <c r="E150" s="17">
        <v>41.58</v>
      </c>
      <c r="F150" s="17">
        <v>0</v>
      </c>
      <c r="G150" s="17">
        <v>25.97239</v>
      </c>
      <c r="H150" s="17">
        <v>358.27243</v>
      </c>
      <c r="I150" s="17">
        <v>8136.0333200000005</v>
      </c>
      <c r="J150" s="17">
        <v>359.93739</v>
      </c>
      <c r="K150" s="17">
        <v>158.87709999999998</v>
      </c>
      <c r="L150" s="17">
        <v>157.37316</v>
      </c>
      <c r="M150" s="17">
        <v>137.57312000000002</v>
      </c>
      <c r="N150" s="17">
        <v>0</v>
      </c>
      <c r="O150" s="17"/>
      <c r="P150" s="45"/>
    </row>
    <row r="151" spans="1:16" ht="12.75">
      <c r="A151" s="15"/>
      <c r="B151" s="17"/>
      <c r="C151" s="27"/>
      <c r="D151" s="27"/>
      <c r="E151" s="27"/>
      <c r="F151" s="27"/>
      <c r="G151" s="27"/>
      <c r="H151" s="27"/>
      <c r="I151" s="17"/>
      <c r="J151" s="17"/>
      <c r="K151" s="17"/>
      <c r="L151" s="17"/>
      <c r="M151" s="17"/>
      <c r="N151" s="17"/>
      <c r="O151" s="17"/>
      <c r="P151" s="45"/>
    </row>
    <row r="152" spans="1:16" ht="12.75">
      <c r="A152" s="28" t="s">
        <v>80</v>
      </c>
      <c r="B152" s="17">
        <f>SUM(C152:N152)</f>
        <v>59447.32425999999</v>
      </c>
      <c r="C152" s="17">
        <v>7963.829929999999</v>
      </c>
      <c r="D152" s="17">
        <v>710.08173</v>
      </c>
      <c r="E152" s="17">
        <v>12764.71202</v>
      </c>
      <c r="F152" s="17">
        <v>673.1321200000001</v>
      </c>
      <c r="G152" s="17">
        <v>913.3795499999995</v>
      </c>
      <c r="H152" s="17">
        <v>11306.962209999996</v>
      </c>
      <c r="I152" s="17">
        <v>351.68968999999987</v>
      </c>
      <c r="J152" s="17">
        <v>3053.4189100000003</v>
      </c>
      <c r="K152" s="17">
        <v>10018.757679999997</v>
      </c>
      <c r="L152" s="17">
        <v>2949.838559999999</v>
      </c>
      <c r="M152" s="17">
        <v>1202.0727</v>
      </c>
      <c r="N152" s="17">
        <v>7539.449160000002</v>
      </c>
      <c r="O152" s="17"/>
      <c r="P152" s="45"/>
    </row>
    <row r="153" spans="1:16" ht="12.75">
      <c r="A153" s="15"/>
      <c r="B153" s="17"/>
      <c r="C153" s="27"/>
      <c r="D153" s="27"/>
      <c r="E153" s="27"/>
      <c r="F153" s="27"/>
      <c r="G153" s="27"/>
      <c r="H153" s="27"/>
      <c r="I153" s="17"/>
      <c r="J153" s="17"/>
      <c r="K153" s="17"/>
      <c r="L153" s="17"/>
      <c r="M153" s="17"/>
      <c r="N153" s="17"/>
      <c r="O153" s="17"/>
      <c r="P153" s="45"/>
    </row>
    <row r="154" spans="1:16" ht="12.75">
      <c r="A154" s="28" t="s">
        <v>81</v>
      </c>
      <c r="B154" s="17">
        <f>SUM(C154:N154)</f>
        <v>5781.175590000001</v>
      </c>
      <c r="C154" s="17">
        <v>367.99401000000006</v>
      </c>
      <c r="D154" s="17">
        <v>367.12419999999986</v>
      </c>
      <c r="E154" s="17">
        <v>580.72433</v>
      </c>
      <c r="F154" s="17">
        <v>411.2692100000001</v>
      </c>
      <c r="G154" s="17">
        <v>403.95109999999994</v>
      </c>
      <c r="H154" s="17">
        <v>598.4641200000001</v>
      </c>
      <c r="I154" s="17">
        <v>601.2197000000002</v>
      </c>
      <c r="J154" s="17">
        <v>453.33594999999997</v>
      </c>
      <c r="K154" s="17">
        <v>358.97972999999996</v>
      </c>
      <c r="L154" s="17">
        <v>427.31976999999995</v>
      </c>
      <c r="M154" s="17">
        <v>747.5385500000002</v>
      </c>
      <c r="N154" s="17">
        <v>463.25491999999986</v>
      </c>
      <c r="O154" s="17"/>
      <c r="P154" s="45"/>
    </row>
    <row r="155" spans="1:16" ht="12.75">
      <c r="A155" s="29" t="s">
        <v>71</v>
      </c>
      <c r="B155" s="17">
        <f>SUM(C155:N155)</f>
        <v>88.03814</v>
      </c>
      <c r="C155" s="17">
        <v>1.6940599999999997</v>
      </c>
      <c r="D155" s="17">
        <v>2.1096500000000002</v>
      </c>
      <c r="E155" s="17">
        <v>0.87672</v>
      </c>
      <c r="F155" s="17">
        <v>16.46508</v>
      </c>
      <c r="G155" s="17">
        <v>1.94851</v>
      </c>
      <c r="H155" s="17">
        <v>2.2</v>
      </c>
      <c r="I155" s="17">
        <v>4.525399999999999</v>
      </c>
      <c r="J155" s="17">
        <v>0.113</v>
      </c>
      <c r="K155" s="17">
        <v>0.1581</v>
      </c>
      <c r="L155" s="17">
        <v>22.8804</v>
      </c>
      <c r="M155" s="17">
        <v>34.86653</v>
      </c>
      <c r="N155" s="17">
        <v>0.20069</v>
      </c>
      <c r="O155" s="17"/>
      <c r="P155" s="45"/>
    </row>
    <row r="156" spans="1:16" ht="12.75">
      <c r="A156" s="29" t="s">
        <v>70</v>
      </c>
      <c r="B156" s="17">
        <f>SUM(C156:N156)</f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/>
      <c r="P156" s="45"/>
    </row>
    <row r="157" spans="1:16" ht="12.75">
      <c r="A157" s="29" t="s">
        <v>72</v>
      </c>
      <c r="B157" s="17">
        <f>SUM(C157:N157)</f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/>
      <c r="P157" s="45"/>
    </row>
    <row r="158" spans="1:16" ht="12.75">
      <c r="A158" s="15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45"/>
    </row>
    <row r="159" spans="1:16" ht="12.75">
      <c r="A159" s="28" t="s">
        <v>73</v>
      </c>
      <c r="B159" s="17">
        <f>SUM(C159:N159)</f>
        <v>7560.85935</v>
      </c>
      <c r="C159" s="17">
        <v>624.07237</v>
      </c>
      <c r="D159" s="17">
        <v>753.14995</v>
      </c>
      <c r="E159" s="17">
        <v>874.97388</v>
      </c>
      <c r="F159" s="17">
        <v>605.0703300000002</v>
      </c>
      <c r="G159" s="17">
        <v>828.09777</v>
      </c>
      <c r="H159" s="17">
        <v>666.5140900000002</v>
      </c>
      <c r="I159" s="17">
        <v>587.8723199999998</v>
      </c>
      <c r="J159" s="17">
        <v>639.2544100000001</v>
      </c>
      <c r="K159" s="17">
        <v>554.0910299999998</v>
      </c>
      <c r="L159" s="17">
        <v>556.3846500000001</v>
      </c>
      <c r="M159" s="17">
        <v>490.4608599999999</v>
      </c>
      <c r="N159" s="17">
        <v>380.91768999999994</v>
      </c>
      <c r="O159" s="17"/>
      <c r="P159" s="45"/>
    </row>
    <row r="160" spans="1:16" ht="12.75">
      <c r="A160" s="26" t="s">
        <v>82</v>
      </c>
      <c r="B160" s="17">
        <f>SUM(C160:N160)</f>
        <v>7430.14845</v>
      </c>
      <c r="C160" s="17">
        <v>619.7841099999999</v>
      </c>
      <c r="D160" s="17">
        <v>743.9445499999999</v>
      </c>
      <c r="E160" s="17">
        <v>864.3921100000001</v>
      </c>
      <c r="F160" s="17">
        <v>586.4725700000001</v>
      </c>
      <c r="G160" s="17">
        <v>822.31053</v>
      </c>
      <c r="H160" s="17">
        <v>645.8794800000001</v>
      </c>
      <c r="I160" s="17">
        <v>579.0575699999999</v>
      </c>
      <c r="J160" s="17">
        <v>635.2265100000001</v>
      </c>
      <c r="K160" s="17">
        <v>526.4643299999999</v>
      </c>
      <c r="L160" s="17">
        <v>548.88265</v>
      </c>
      <c r="M160" s="17">
        <v>483.11451</v>
      </c>
      <c r="N160" s="17">
        <v>374.61953</v>
      </c>
      <c r="O160" s="17"/>
      <c r="P160" s="45"/>
    </row>
    <row r="161" spans="1:16" ht="12.75">
      <c r="A161" s="1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45"/>
    </row>
    <row r="162" spans="1:16" ht="12.75">
      <c r="A162" s="41" t="s">
        <v>83</v>
      </c>
      <c r="B162" s="17">
        <f>SUM(C162:N162)</f>
        <v>91811.60267000001</v>
      </c>
      <c r="C162" s="17">
        <v>7501.157980000018</v>
      </c>
      <c r="D162" s="17">
        <v>6602.918009999994</v>
      </c>
      <c r="E162" s="17">
        <v>8394.61380999998</v>
      </c>
      <c r="F162" s="17">
        <v>6831.757390000013</v>
      </c>
      <c r="G162" s="17">
        <v>8984.489440000005</v>
      </c>
      <c r="H162" s="17">
        <v>9697.071040000053</v>
      </c>
      <c r="I162" s="17">
        <v>7072.529479999968</v>
      </c>
      <c r="J162" s="17">
        <v>5800.798940000022</v>
      </c>
      <c r="K162" s="17">
        <v>6499.669139999998</v>
      </c>
      <c r="L162" s="17">
        <v>5860.685369999992</v>
      </c>
      <c r="M162" s="17">
        <v>13944.050430000003</v>
      </c>
      <c r="N162" s="17">
        <v>4621.861639999959</v>
      </c>
      <c r="O162" s="17"/>
      <c r="P162" s="45"/>
    </row>
    <row r="163" spans="1:16" ht="12.75">
      <c r="A163" s="3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35"/>
      <c r="O163" s="46"/>
      <c r="P163" s="45"/>
    </row>
    <row r="164" spans="1:16" ht="12.75">
      <c r="A164" s="32" t="s">
        <v>84</v>
      </c>
      <c r="B164" s="44"/>
      <c r="C164" s="17"/>
      <c r="D164" s="17"/>
      <c r="E164" s="17"/>
      <c r="F164" s="17"/>
      <c r="G164" s="6"/>
      <c r="H164" s="6"/>
      <c r="I164" s="6"/>
      <c r="J164" s="6"/>
      <c r="K164" s="6"/>
      <c r="L164" s="6"/>
      <c r="M164" s="7"/>
      <c r="N164" s="36"/>
      <c r="O164" s="36"/>
      <c r="P164" s="45"/>
    </row>
  </sheetData>
  <sheetProtection/>
  <mergeCells count="2">
    <mergeCell ref="A3:A4"/>
    <mergeCell ref="B3:N3"/>
  </mergeCells>
  <printOptions horizontalCentered="1" verticalCentered="1"/>
  <pageMargins left="0.3937007874015748" right="0.3937007874015748" top="0.984251968503937" bottom="0.3937007874015748" header="0" footer="0"/>
  <pageSetup fitToHeight="3" horizontalDpi="600" verticalDpi="600" orientation="portrait" scale="42" r:id="rId1"/>
  <rowBreaks count="1" manualBreakCount="1">
    <brk id="78" max="255" man="1"/>
  </rowBreaks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Velásquez , Isbel</dc:creator>
  <cp:keywords/>
  <dc:description/>
  <cp:lastModifiedBy>Velásquez Cabrera, Isbel Valeska</cp:lastModifiedBy>
  <cp:lastPrinted>2021-02-03T19:36:23Z</cp:lastPrinted>
  <dcterms:created xsi:type="dcterms:W3CDTF">2010-07-12T14:52:35Z</dcterms:created>
  <dcterms:modified xsi:type="dcterms:W3CDTF">2023-02-01T16:36:27Z</dcterms:modified>
  <cp:category/>
  <cp:version/>
  <cp:contentType/>
  <cp:contentStatus/>
</cp:coreProperties>
</file>